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2995" windowHeight="10815" activeTab="2"/>
  </bookViews>
  <sheets>
    <sheet name="2019" sheetId="1" r:id="rId1"/>
    <sheet name="2020" sheetId="5" r:id="rId2"/>
    <sheet name="2021" sheetId="6" r:id="rId3"/>
  </sheets>
  <definedNames>
    <definedName name="_xlnm._FilterDatabase" localSheetId="0" hidden="1">'2019'!$A$4:$K$39</definedName>
    <definedName name="_xlnm._FilterDatabase" localSheetId="1" hidden="1">'2020'!$A$4:$K$38</definedName>
    <definedName name="_xlnm._FilterDatabase" localSheetId="2" hidden="1">'2021'!$A$4:$K$40</definedName>
  </definedNames>
  <calcPr calcId="145621"/>
</workbook>
</file>

<file path=xl/calcChain.xml><?xml version="1.0" encoding="utf-8"?>
<calcChain xmlns="http://schemas.openxmlformats.org/spreadsheetml/2006/main">
  <c r="F6" i="5"/>
  <c r="F7"/>
  <c r="F8"/>
  <c r="F9"/>
  <c r="F10"/>
  <c r="F11"/>
  <c r="F12"/>
  <c r="F13"/>
  <c r="F14"/>
  <c r="F15"/>
  <c r="F17"/>
  <c r="F16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6" i="1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H8" i="5" l="1"/>
  <c r="H24"/>
  <c r="H28"/>
  <c r="F6" i="6"/>
  <c r="H6" s="1"/>
  <c r="F7"/>
  <c r="H7" s="1"/>
  <c r="F8"/>
  <c r="H8" s="1"/>
  <c r="F9"/>
  <c r="H9" s="1"/>
  <c r="F11"/>
  <c r="H11" s="1"/>
  <c r="F10"/>
  <c r="H10" s="1"/>
  <c r="F12"/>
  <c r="H12" s="1"/>
  <c r="F13"/>
  <c r="H13" s="1"/>
  <c r="F14"/>
  <c r="H14" s="1"/>
  <c r="F15"/>
  <c r="H15" s="1"/>
  <c r="F16"/>
  <c r="H16" s="1"/>
  <c r="F17"/>
  <c r="H17" s="1"/>
  <c r="F18"/>
  <c r="H18" s="1"/>
  <c r="F19"/>
  <c r="H19" s="1"/>
  <c r="F20"/>
  <c r="H20" s="1"/>
  <c r="F21"/>
  <c r="H21" s="1"/>
  <c r="F24"/>
  <c r="H24" s="1"/>
  <c r="F22"/>
  <c r="H22" s="1"/>
  <c r="F25"/>
  <c r="H25" s="1"/>
  <c r="F23"/>
  <c r="H23" s="1"/>
  <c r="F26"/>
  <c r="H26" s="1"/>
  <c r="F27"/>
  <c r="H27" s="1"/>
  <c r="F28"/>
  <c r="H28" s="1"/>
  <c r="F30"/>
  <c r="H30" s="1"/>
  <c r="F29"/>
  <c r="H29" s="1"/>
  <c r="F31"/>
  <c r="H31" s="1"/>
  <c r="F32"/>
  <c r="H32" s="1"/>
  <c r="F33"/>
  <c r="H33" s="1"/>
  <c r="F34"/>
  <c r="H34" s="1"/>
  <c r="F35"/>
  <c r="H35" s="1"/>
  <c r="F36"/>
  <c r="H36" s="1"/>
  <c r="F37"/>
  <c r="H37" s="1"/>
  <c r="F38"/>
  <c r="H38" s="1"/>
  <c r="F39"/>
  <c r="E38" i="5"/>
  <c r="H6"/>
  <c r="H7"/>
  <c r="H9"/>
  <c r="H10"/>
  <c r="H11"/>
  <c r="H12"/>
  <c r="H13"/>
  <c r="H14"/>
  <c r="H15"/>
  <c r="H17"/>
  <c r="H16"/>
  <c r="H18"/>
  <c r="H19"/>
  <c r="H20"/>
  <c r="H21"/>
  <c r="H22"/>
  <c r="H23"/>
  <c r="H25"/>
  <c r="H26"/>
  <c r="H27"/>
  <c r="H29"/>
  <c r="H30"/>
  <c r="H31"/>
  <c r="H32"/>
  <c r="H33"/>
  <c r="H34"/>
  <c r="H35"/>
  <c r="H36"/>
  <c r="H37"/>
  <c r="H6" i="1" l="1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E39" l="1"/>
  <c r="F5"/>
  <c r="F39" s="1"/>
  <c r="H5" l="1"/>
  <c r="E40" i="6"/>
  <c r="H39"/>
  <c r="F5"/>
  <c r="F5" i="5"/>
  <c r="H5" l="1"/>
  <c r="H38" s="1"/>
  <c r="F38"/>
  <c r="H39" i="1"/>
  <c r="K28" s="1"/>
  <c r="H5" i="6"/>
  <c r="H40" s="1"/>
  <c r="K39" s="1"/>
  <c r="F40"/>
  <c r="K5" i="5"/>
  <c r="J25" i="1"/>
  <c r="J14" l="1"/>
  <c r="J22"/>
  <c r="J9"/>
  <c r="J6"/>
  <c r="J17"/>
  <c r="J36"/>
  <c r="J34"/>
  <c r="K33"/>
  <c r="J35"/>
  <c r="K34"/>
  <c r="K5"/>
  <c r="J8"/>
  <c r="J24"/>
  <c r="J19"/>
  <c r="J28"/>
  <c r="K31"/>
  <c r="K32"/>
  <c r="J10"/>
  <c r="J26"/>
  <c r="J13"/>
  <c r="J21"/>
  <c r="J5"/>
  <c r="J31"/>
  <c r="K37"/>
  <c r="K29"/>
  <c r="J29"/>
  <c r="K30"/>
  <c r="J16"/>
  <c r="J11"/>
  <c r="J27"/>
  <c r="J30"/>
  <c r="J33"/>
  <c r="I33" s="1"/>
  <c r="J38"/>
  <c r="J18"/>
  <c r="J12"/>
  <c r="J20"/>
  <c r="J7"/>
  <c r="J15"/>
  <c r="J23"/>
  <c r="J32"/>
  <c r="K38"/>
  <c r="K35"/>
  <c r="J37"/>
  <c r="K36"/>
  <c r="J5" i="6"/>
  <c r="K32"/>
  <c r="K25"/>
  <c r="K12"/>
  <c r="K31"/>
  <c r="K15"/>
  <c r="K38"/>
  <c r="K37"/>
  <c r="K30"/>
  <c r="K21"/>
  <c r="K13"/>
  <c r="K16"/>
  <c r="K34"/>
  <c r="J22"/>
  <c r="K11"/>
  <c r="K6"/>
  <c r="J14"/>
  <c r="J36"/>
  <c r="J28"/>
  <c r="J20"/>
  <c r="J8"/>
  <c r="J27"/>
  <c r="J10"/>
  <c r="J24"/>
  <c r="J33"/>
  <c r="J23"/>
  <c r="J17"/>
  <c r="J9"/>
  <c r="J19"/>
  <c r="J18"/>
  <c r="K22"/>
  <c r="J26"/>
  <c r="J35"/>
  <c r="K14"/>
  <c r="K36"/>
  <c r="K28"/>
  <c r="K20"/>
  <c r="K8"/>
  <c r="K27"/>
  <c r="K10"/>
  <c r="K24"/>
  <c r="K33"/>
  <c r="K23"/>
  <c r="K17"/>
  <c r="K9"/>
  <c r="K19"/>
  <c r="K18"/>
  <c r="J7"/>
  <c r="K26"/>
  <c r="K35"/>
  <c r="J29"/>
  <c r="J32"/>
  <c r="J25"/>
  <c r="J12"/>
  <c r="J31"/>
  <c r="J15"/>
  <c r="J38"/>
  <c r="J37"/>
  <c r="J30"/>
  <c r="J21"/>
  <c r="K29"/>
  <c r="J13"/>
  <c r="J11"/>
  <c r="J16"/>
  <c r="J34"/>
  <c r="K7"/>
  <c r="J6"/>
  <c r="J39"/>
  <c r="K5"/>
  <c r="I5" s="1"/>
  <c r="J5" i="5"/>
  <c r="I5" s="1"/>
  <c r="K6"/>
  <c r="K37"/>
  <c r="J6"/>
  <c r="J9"/>
  <c r="K11"/>
  <c r="J14"/>
  <c r="J16"/>
  <c r="K19"/>
  <c r="K22"/>
  <c r="J25"/>
  <c r="K27"/>
  <c r="K30"/>
  <c r="J33"/>
  <c r="J36"/>
  <c r="J37"/>
  <c r="J7"/>
  <c r="K9"/>
  <c r="J12"/>
  <c r="J15"/>
  <c r="K16"/>
  <c r="K20"/>
  <c r="J23"/>
  <c r="K25"/>
  <c r="K28"/>
  <c r="J31"/>
  <c r="J34"/>
  <c r="K36"/>
  <c r="K7"/>
  <c r="J10"/>
  <c r="J13"/>
  <c r="K15"/>
  <c r="K18"/>
  <c r="J21"/>
  <c r="K23"/>
  <c r="K26"/>
  <c r="J29"/>
  <c r="J32"/>
  <c r="K34"/>
  <c r="J8"/>
  <c r="J11"/>
  <c r="K13"/>
  <c r="K17"/>
  <c r="J19"/>
  <c r="K21"/>
  <c r="K24"/>
  <c r="J27"/>
  <c r="K29"/>
  <c r="K32"/>
  <c r="J35"/>
  <c r="K33"/>
  <c r="J26"/>
  <c r="J18"/>
  <c r="K10"/>
  <c r="J24"/>
  <c r="K8"/>
  <c r="J30"/>
  <c r="I30" s="1"/>
  <c r="J22"/>
  <c r="I22" s="1"/>
  <c r="K14"/>
  <c r="I14" s="1"/>
  <c r="K35"/>
  <c r="J28"/>
  <c r="I28" s="1"/>
  <c r="J20"/>
  <c r="I20" s="1"/>
  <c r="K12"/>
  <c r="I12" s="1"/>
  <c r="K31"/>
  <c r="J17"/>
  <c r="K11" i="1"/>
  <c r="K19"/>
  <c r="I36" i="6" l="1"/>
  <c r="I18" i="5"/>
  <c r="I5" i="1"/>
  <c r="I19"/>
  <c r="I11"/>
  <c r="I16" i="5"/>
  <c r="I26"/>
  <c r="I23"/>
  <c r="I19" i="6"/>
  <c r="I6"/>
  <c r="I20"/>
  <c r="I12"/>
  <c r="I10"/>
  <c r="I24" i="5"/>
  <c r="I37" i="6"/>
  <c r="I32"/>
  <c r="I18"/>
  <c r="I38"/>
  <c r="I29"/>
  <c r="I25"/>
  <c r="I33"/>
  <c r="I11"/>
  <c r="I22"/>
  <c r="I15"/>
  <c r="I30"/>
  <c r="I16"/>
  <c r="I7"/>
  <c r="I28"/>
  <c r="I24"/>
  <c r="I14"/>
  <c r="I39"/>
  <c r="I31"/>
  <c r="I8"/>
  <c r="I21"/>
  <c r="I13"/>
  <c r="I9"/>
  <c r="I26"/>
  <c r="I35"/>
  <c r="I27"/>
  <c r="I23"/>
  <c r="I17"/>
  <c r="I34"/>
  <c r="I9" i="5"/>
  <c r="I17"/>
  <c r="I11"/>
  <c r="I31"/>
  <c r="I35"/>
  <c r="I19"/>
  <c r="I37"/>
  <c r="I6"/>
  <c r="I15"/>
  <c r="I27"/>
  <c r="I13"/>
  <c r="I34"/>
  <c r="I36"/>
  <c r="I25"/>
  <c r="I8"/>
  <c r="I32"/>
  <c r="I21"/>
  <c r="I10"/>
  <c r="I33"/>
  <c r="I29"/>
  <c r="I7"/>
  <c r="K14" i="1"/>
  <c r="I14" s="1"/>
  <c r="I32"/>
  <c r="K12"/>
  <c r="I12" s="1"/>
  <c r="I29"/>
  <c r="K13"/>
  <c r="I13" s="1"/>
  <c r="K10"/>
  <c r="I10" s="1"/>
  <c r="K22"/>
  <c r="I22" s="1"/>
  <c r="K6"/>
  <c r="I6" s="1"/>
  <c r="I31"/>
  <c r="K23"/>
  <c r="I23" s="1"/>
  <c r="K20"/>
  <c r="I20" s="1"/>
  <c r="I37"/>
  <c r="K21"/>
  <c r="I21" s="1"/>
  <c r="I30"/>
  <c r="K27"/>
  <c r="I27" s="1"/>
  <c r="K26"/>
  <c r="I26" s="1"/>
  <c r="K18"/>
  <c r="I18" s="1"/>
  <c r="K15"/>
  <c r="I15" s="1"/>
  <c r="I38"/>
  <c r="K17"/>
  <c r="I17" s="1"/>
  <c r="I35"/>
  <c r="K16"/>
  <c r="I16" s="1"/>
  <c r="I28"/>
  <c r="I36"/>
  <c r="K7"/>
  <c r="I7" s="1"/>
  <c r="K25"/>
  <c r="I25" s="1"/>
  <c r="K8"/>
  <c r="I8" s="1"/>
  <c r="K24"/>
  <c r="I24" s="1"/>
  <c r="I34"/>
  <c r="K9"/>
  <c r="I9" s="1"/>
  <c r="I38" i="5" l="1"/>
  <c r="I39" i="1"/>
  <c r="I40" i="6" l="1"/>
</calcChain>
</file>

<file path=xl/sharedStrings.xml><?xml version="1.0" encoding="utf-8"?>
<sst xmlns="http://schemas.openxmlformats.org/spreadsheetml/2006/main" count="234" uniqueCount="130">
  <si>
    <t>Расчет распределения субсидий на поддержку формирования современной городской среды на 2019 год</t>
  </si>
  <si>
    <t>№ п/п</t>
  </si>
  <si>
    <t>Наименование МО</t>
  </si>
  <si>
    <t>Уровень бюджетной обеспеченности после выравнивания (РБОi)</t>
  </si>
  <si>
    <t>Наименование поселения</t>
  </si>
  <si>
    <t>Нi/РБОi</t>
  </si>
  <si>
    <t>Коэффициент корректировки (Кежегод)</t>
  </si>
  <si>
    <t>Нi* Kежегод/ РБОi</t>
  </si>
  <si>
    <t>в том числе</t>
  </si>
  <si>
    <t>Всего субсидия</t>
  </si>
  <si>
    <t>За счет ФБ</t>
  </si>
  <si>
    <t>За счет ОБ</t>
  </si>
  <si>
    <t>Белохолуницкий район</t>
  </si>
  <si>
    <t>Белохолуницкое городское поселение</t>
  </si>
  <si>
    <t>Верхнекамский район</t>
  </si>
  <si>
    <t>Кирсинское городское поселение</t>
  </si>
  <si>
    <t>Лесное городское поселение</t>
  </si>
  <si>
    <t>Рудничное городское поселение</t>
  </si>
  <si>
    <t>Верхошижемский район</t>
  </si>
  <si>
    <t>Верхошижемское городское поселение</t>
  </si>
  <si>
    <t>Вятскополянский район</t>
  </si>
  <si>
    <t>Краснополянское городское поселение</t>
  </si>
  <si>
    <t>Кикнурский район</t>
  </si>
  <si>
    <t>Кикнурское городское поселение</t>
  </si>
  <si>
    <t>Кильмезское городское поселение</t>
  </si>
  <si>
    <t>Куменский район</t>
  </si>
  <si>
    <t>Куменское городское поселение</t>
  </si>
  <si>
    <t>Лузский район</t>
  </si>
  <si>
    <t>Лузское городское поселение</t>
  </si>
  <si>
    <t>Мурашинский район</t>
  </si>
  <si>
    <t>Нагорский район</t>
  </si>
  <si>
    <t>Нагорское городское поселение</t>
  </si>
  <si>
    <t>Омутнинский район</t>
  </si>
  <si>
    <t>Омутнинское городское поселение</t>
  </si>
  <si>
    <t>Песковское городское поселение</t>
  </si>
  <si>
    <t>Опаринский район</t>
  </si>
  <si>
    <t>Опаринское городское поселение</t>
  </si>
  <si>
    <t>Оричевский район</t>
  </si>
  <si>
    <t>Мирнинское городское поселение</t>
  </si>
  <si>
    <t>Стрижевское городское поселение</t>
  </si>
  <si>
    <t>Пижанский район</t>
  </si>
  <si>
    <t>Пижанское городское поселение</t>
  </si>
  <si>
    <t>Демьяновское городское поселение</t>
  </si>
  <si>
    <t>Подосиновское городское поселение</t>
  </si>
  <si>
    <t>Свечинский район</t>
  </si>
  <si>
    <t>Свечинское городское поселение</t>
  </si>
  <si>
    <t>Слободской район</t>
  </si>
  <si>
    <t>Тужинский район</t>
  </si>
  <si>
    <t>Тужинское городское поселение</t>
  </si>
  <si>
    <t>Унинский район</t>
  </si>
  <si>
    <t>Унинское городское поселение</t>
  </si>
  <si>
    <t>Уржумский район</t>
  </si>
  <si>
    <t>Уржумское городское поселение</t>
  </si>
  <si>
    <t>Фаленский район</t>
  </si>
  <si>
    <t>Фаленское городское поселение</t>
  </si>
  <si>
    <t>Шабалинский район</t>
  </si>
  <si>
    <t>Ленинское городское поселение</t>
  </si>
  <si>
    <t>Юрьянский район</t>
  </si>
  <si>
    <t>Мурыгинское городское поселение</t>
  </si>
  <si>
    <t>Юрьянское городское поселение</t>
  </si>
  <si>
    <t>Город Вятские Поляны</t>
  </si>
  <si>
    <t>Город Кирово-Чепецк</t>
  </si>
  <si>
    <t>Город Котельнич</t>
  </si>
  <si>
    <t>Город Слободской</t>
  </si>
  <si>
    <t>Город Киров</t>
  </si>
  <si>
    <t>Итого</t>
  </si>
  <si>
    <t>Мурашинское сельское поселение</t>
  </si>
  <si>
    <t>Стуловское сельское поселение</t>
  </si>
  <si>
    <t>Арбажский район</t>
  </si>
  <si>
    <t>Арбажское городское поселение</t>
  </si>
  <si>
    <t>Афанасьевский район</t>
  </si>
  <si>
    <t>Афанасьевское городское поселение</t>
  </si>
  <si>
    <t>Богородское городское поселение</t>
  </si>
  <si>
    <t>Светлополянское городское поселение</t>
  </si>
  <si>
    <t>Кирово-Чепецкий район</t>
  </si>
  <si>
    <t>Котельничский район</t>
  </si>
  <si>
    <t>Нижнеивкинское городское поселение</t>
  </si>
  <si>
    <t>Лебяжский район</t>
  </si>
  <si>
    <t xml:space="preserve">Лебяжское городское поселение </t>
  </si>
  <si>
    <t>Лальское городское поселение</t>
  </si>
  <si>
    <t>Малмыжский район</t>
  </si>
  <si>
    <t>Немский район</t>
  </si>
  <si>
    <t>Немское городское поселение</t>
  </si>
  <si>
    <t>Лёвинское городское поселение</t>
  </si>
  <si>
    <t>Санчурский район</t>
  </si>
  <si>
    <t>Санчурское городское поселение</t>
  </si>
  <si>
    <t>Сунское городское поселение</t>
  </si>
  <si>
    <t>Расчет распределения субсидий на поддержку формирования современной городской среды на 2020 год</t>
  </si>
  <si>
    <t>Созимское сельское поселение</t>
  </si>
  <si>
    <t>Пасеговское сельское поселение</t>
  </si>
  <si>
    <t>Просницкое сельское поселение</t>
  </si>
  <si>
    <t>Биртяевское сельское поселение</t>
  </si>
  <si>
    <t>Вожгальское сельское поселение</t>
  </si>
  <si>
    <t>Бобинское сельское поселение</t>
  </si>
  <si>
    <t>Калининское сельское поселение</t>
  </si>
  <si>
    <t>Родыгинское сельское поселение</t>
  </si>
  <si>
    <t>Лойнское сельское поселение</t>
  </si>
  <si>
    <t>Зуевский район</t>
  </si>
  <si>
    <t>Мухинское сельское поселение</t>
  </si>
  <si>
    <t>Косинское сельское поселение</t>
  </si>
  <si>
    <t>Бурмакинское сельское поселение</t>
  </si>
  <si>
    <t>Кстининское сельское поселение</t>
  </si>
  <si>
    <t>Мокрецовское сельское поселение</t>
  </si>
  <si>
    <t>Вичевское сельское поселение</t>
  </si>
  <si>
    <t>Савальское сельское поселение</t>
  </si>
  <si>
    <t>Архангельское сельское поселение</t>
  </si>
  <si>
    <t>Нолинский район</t>
  </si>
  <si>
    <t>Аркульское городское поселение</t>
  </si>
  <si>
    <t>Медведское сельское поселение</t>
  </si>
  <si>
    <t>Адышевское сельское поселение</t>
  </si>
  <si>
    <t>Торфяное сельское поселение</t>
  </si>
  <si>
    <t>Подосиновский район Кировской области</t>
  </si>
  <si>
    <t>Пинюгское городское поселение</t>
  </si>
  <si>
    <t>Ильинское сельское поселение</t>
  </si>
  <si>
    <t>Русско-Турекское сельское поселение</t>
  </si>
  <si>
    <t>Шурминское сельское поселение</t>
  </si>
  <si>
    <t>Усть-Люгинское сельское поселение</t>
  </si>
  <si>
    <t>Коршикское сельское поселение</t>
  </si>
  <si>
    <t>Яранский район</t>
  </si>
  <si>
    <t>Знаменское сельское поселение</t>
  </si>
  <si>
    <t>Новотроицкое сельское поселени</t>
  </si>
  <si>
    <t>Уржумский муниципальный район</t>
  </si>
  <si>
    <t>Уровень бюджетной обеспеченности после выравнивания (РБОi)*</t>
  </si>
  <si>
    <t>Кильмезский муниципальный район</t>
  </si>
  <si>
    <t>Сунский район</t>
  </si>
  <si>
    <t>Советский район Кировской области</t>
  </si>
  <si>
    <t>Богородский муниципальный район</t>
  </si>
  <si>
    <t>Расчет распределения субсидий на поддержку формирования современной городской среды на 2021 год</t>
  </si>
  <si>
    <t>Численность постоянного населения по состоянию на 01.01.2017 по данным Федеральной службы госстатистики</t>
  </si>
  <si>
    <t>Сумма субсидий, тыс. рублей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</si>
</sst>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0_ ;[Red]\-#,##0.00\ "/>
    <numFmt numFmtId="166" formatCode="#,##0.0_ ;[Red]\-#,##0.0\ "/>
    <numFmt numFmtId="167" formatCode="#,##0_ ;[Red]\-#,##0\ "/>
    <numFmt numFmtId="168" formatCode="#,##0.00000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1" fillId="0" borderId="0"/>
    <xf numFmtId="0" fontId="4" fillId="0" borderId="0">
      <protection locked="0"/>
    </xf>
    <xf numFmtId="49" fontId="5" fillId="2" borderId="0" applyNumberFormat="0" applyFont="0" applyFill="0" applyBorder="0" applyAlignment="0" applyProtection="0">
      <alignment horizontal="left" vertical="center" wrapText="1"/>
    </xf>
    <xf numFmtId="49" fontId="5" fillId="2" borderId="0" applyNumberFormat="0" applyFont="0" applyFill="0" applyBorder="0" applyAlignment="0" applyProtection="0">
      <alignment horizontal="left" vertical="center" wrapText="1"/>
    </xf>
    <xf numFmtId="49" fontId="5" fillId="2" borderId="0" applyNumberFormat="0" applyFont="0" applyFill="0" applyBorder="0" applyAlignment="0" applyProtection="0">
      <alignment horizontal="left" vertical="center" wrapText="1"/>
    </xf>
    <xf numFmtId="49" fontId="5" fillId="2" borderId="0" applyNumberFormat="0" applyFont="0" applyFill="0" applyBorder="0" applyAlignment="0" applyProtection="0">
      <alignment horizontal="left" vertical="center" wrapText="1"/>
    </xf>
    <xf numFmtId="49" fontId="5" fillId="2" borderId="0" applyNumberFormat="0" applyFont="0" applyFill="0" applyBorder="0" applyAlignment="0" applyProtection="0">
      <alignment horizontal="left" vertical="center" wrapText="1"/>
    </xf>
    <xf numFmtId="49" fontId="5" fillId="2" borderId="0" applyNumberFormat="0" applyFont="0" applyFill="0" applyBorder="0" applyAlignment="0" applyProtection="0">
      <alignment horizontal="left" vertical="center" wrapText="1"/>
    </xf>
    <xf numFmtId="49" fontId="5" fillId="2" borderId="0" applyNumberFormat="0" applyFont="0" applyFill="0" applyBorder="0" applyAlignment="0" applyProtection="0">
      <alignment horizontal="left" vertical="center" wrapText="1"/>
    </xf>
    <xf numFmtId="49" fontId="5" fillId="2" borderId="0" applyNumberFormat="0" applyFont="0" applyFill="0" applyBorder="0" applyAlignment="0" applyProtection="0">
      <alignment horizontal="left" vertical="center" wrapText="1"/>
    </xf>
    <xf numFmtId="49" fontId="5" fillId="2" borderId="0" applyNumberFormat="0" applyFont="0" applyFill="0" applyBorder="0" applyAlignment="0" applyProtection="0">
      <alignment horizontal="left" vertical="center" wrapText="1"/>
    </xf>
    <xf numFmtId="49" fontId="5" fillId="2" borderId="0" applyNumberFormat="0" applyFont="0" applyFill="0" applyBorder="0" applyAlignment="0" applyProtection="0">
      <alignment horizontal="left" vertical="center" wrapText="1"/>
    </xf>
    <xf numFmtId="0" fontId="4" fillId="0" borderId="0">
      <protection locked="0"/>
    </xf>
    <xf numFmtId="0" fontId="6" fillId="0" borderId="0"/>
    <xf numFmtId="49" fontId="5" fillId="2" borderId="0" applyNumberFormat="0" applyFont="0" applyFill="0" applyBorder="0" applyAlignment="0" applyProtection="0">
      <alignment horizontal="left" vertical="center" wrapText="1"/>
    </xf>
    <xf numFmtId="49" fontId="5" fillId="2" borderId="0" applyNumberFormat="0" applyFont="0" applyFill="0" applyBorder="0" applyAlignment="0" applyProtection="0">
      <alignment horizontal="left" vertical="center" wrapText="1"/>
    </xf>
    <xf numFmtId="0" fontId="7" fillId="0" borderId="0"/>
    <xf numFmtId="0" fontId="7" fillId="0" borderId="0"/>
    <xf numFmtId="0" fontId="4" fillId="0" borderId="0">
      <protection locked="0"/>
    </xf>
    <xf numFmtId="0" fontId="8" fillId="0" borderId="0"/>
    <xf numFmtId="0" fontId="6" fillId="0" borderId="0"/>
    <xf numFmtId="49" fontId="5" fillId="2" borderId="0" applyNumberFormat="0" applyFont="0" applyFill="0" applyBorder="0" applyAlignment="0" applyProtection="0">
      <alignment horizontal="left" vertical="center" wrapText="1"/>
    </xf>
    <xf numFmtId="0" fontId="9" fillId="0" borderId="0"/>
    <xf numFmtId="49" fontId="5" fillId="2" borderId="0" applyNumberFormat="0" applyFont="0" applyFill="0" applyBorder="0" applyAlignment="0" applyProtection="0">
      <alignment horizontal="left" vertical="center" wrapText="1"/>
    </xf>
    <xf numFmtId="0" fontId="10" fillId="0" borderId="0"/>
    <xf numFmtId="49" fontId="5" fillId="2" borderId="0" applyNumberFormat="0" applyFont="0" applyFill="0" applyBorder="0" applyAlignment="0" applyProtection="0">
      <alignment horizontal="left" vertical="center" wrapText="1"/>
    </xf>
    <xf numFmtId="49" fontId="5" fillId="2" borderId="0" applyNumberFormat="0" applyFont="0" applyFill="0" applyBorder="0" applyAlignment="0" applyProtection="0">
      <alignment horizontal="left" vertical="center" wrapText="1"/>
    </xf>
    <xf numFmtId="49" fontId="5" fillId="2" borderId="0" applyNumberFormat="0" applyFont="0" applyFill="0" applyBorder="0" applyAlignment="0" applyProtection="0">
      <alignment horizontal="left" vertical="center" wrapText="1"/>
    </xf>
    <xf numFmtId="49" fontId="5" fillId="2" borderId="0" applyNumberFormat="0" applyFont="0" applyFill="0" applyBorder="0" applyAlignment="0" applyProtection="0">
      <alignment horizontal="left" vertical="center" wrapText="1"/>
    </xf>
    <xf numFmtId="164" fontId="1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2">
    <xf numFmtId="0" fontId="0" fillId="0" borderId="0" xfId="0"/>
    <xf numFmtId="0" fontId="3" fillId="0" borderId="1" xfId="1" applyNumberFormat="1" applyFont="1" applyFill="1" applyBorder="1" applyAlignment="1">
      <alignment vertical="center" wrapText="1"/>
    </xf>
    <xf numFmtId="0" fontId="2" fillId="0" borderId="1" xfId="1" applyNumberFormat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68" fontId="2" fillId="0" borderId="1" xfId="1" applyNumberFormat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1" xfId="1" quotePrefix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/>
    <xf numFmtId="165" fontId="2" fillId="0" borderId="0" xfId="0" applyNumberFormat="1" applyFont="1" applyFill="1" applyAlignment="1"/>
    <xf numFmtId="0" fontId="12" fillId="0" borderId="0" xfId="1" applyNumberFormat="1" applyFont="1" applyFill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1" xfId="1" quotePrefix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33">
    <cellStyle name="Normal" xfId="2"/>
    <cellStyle name="Обычный" xfId="0" builtinId="0"/>
    <cellStyle name="Обычный 10" xfId="3"/>
    <cellStyle name="Обычный 11" xfId="4"/>
    <cellStyle name="Обычный 12" xfId="5"/>
    <cellStyle name="Обычный 13" xfId="6"/>
    <cellStyle name="Обычный 14" xfId="7"/>
    <cellStyle name="Обычный 15" xfId="8"/>
    <cellStyle name="Обычный 16" xfId="9"/>
    <cellStyle name="Обычный 17" xfId="10"/>
    <cellStyle name="Обычный 18" xfId="11"/>
    <cellStyle name="Обычный 19" xfId="12"/>
    <cellStyle name="Обычный 2" xfId="13"/>
    <cellStyle name="Обычный 2 2" xfId="14"/>
    <cellStyle name="Обычный 20" xfId="15"/>
    <cellStyle name="Обычный 21" xfId="16"/>
    <cellStyle name="Обычный 22" xfId="17"/>
    <cellStyle name="Обычный 23" xfId="1"/>
    <cellStyle name="Обычный 24" xfId="18"/>
    <cellStyle name="Обычный 3" xfId="19"/>
    <cellStyle name="Обычный 3 2" xfId="20"/>
    <cellStyle name="Обычный 3 3" xfId="21"/>
    <cellStyle name="Обычный 4" xfId="22"/>
    <cellStyle name="Обычный 4 2" xfId="23"/>
    <cellStyle name="Обычный 5" xfId="24"/>
    <cellStyle name="Обычный 5 2" xfId="25"/>
    <cellStyle name="Обычный 6" xfId="26"/>
    <cellStyle name="Обычный 7" xfId="27"/>
    <cellStyle name="Обычный 8" xfId="28"/>
    <cellStyle name="Обычный 9" xfId="29"/>
    <cellStyle name="Финансовый 2" xfId="30"/>
    <cellStyle name="Финансовый 2 2" xfId="32"/>
    <cellStyle name="Финансовый 3" xfId="3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"/>
  <sheetViews>
    <sheetView workbookViewId="0">
      <selection activeCell="I2" sqref="I2:K2"/>
    </sheetView>
  </sheetViews>
  <sheetFormatPr defaultRowHeight="11.25"/>
  <cols>
    <col min="1" max="1" width="5.140625" style="15" bestFit="1" customWidth="1"/>
    <col min="2" max="2" width="30.7109375" style="15" bestFit="1" customWidth="1"/>
    <col min="3" max="3" width="28.42578125" style="15" customWidth="1"/>
    <col min="4" max="4" width="11.7109375" style="15" customWidth="1"/>
    <col min="5" max="5" width="10.28515625" style="15" customWidth="1"/>
    <col min="6" max="16384" width="9.140625" style="15"/>
  </cols>
  <sheetData>
    <row r="1" spans="1:11" ht="18.7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1.25" customHeight="1">
      <c r="A2" s="18" t="s">
        <v>1</v>
      </c>
      <c r="B2" s="18" t="s">
        <v>2</v>
      </c>
      <c r="C2" s="20" t="s">
        <v>4</v>
      </c>
      <c r="D2" s="18" t="s">
        <v>3</v>
      </c>
      <c r="E2" s="20" t="s">
        <v>128</v>
      </c>
      <c r="F2" s="20" t="s">
        <v>5</v>
      </c>
      <c r="G2" s="20" t="s">
        <v>6</v>
      </c>
      <c r="H2" s="20" t="s">
        <v>7</v>
      </c>
      <c r="I2" s="21" t="s">
        <v>129</v>
      </c>
      <c r="J2" s="21"/>
      <c r="K2" s="21"/>
    </row>
    <row r="3" spans="1:11">
      <c r="A3" s="18"/>
      <c r="B3" s="18"/>
      <c r="C3" s="20"/>
      <c r="D3" s="18"/>
      <c r="E3" s="20"/>
      <c r="F3" s="20"/>
      <c r="G3" s="20"/>
      <c r="H3" s="20"/>
      <c r="I3" s="21" t="s">
        <v>9</v>
      </c>
      <c r="J3" s="21" t="s">
        <v>8</v>
      </c>
      <c r="K3" s="21"/>
    </row>
    <row r="4" spans="1:11" ht="69" customHeight="1">
      <c r="A4" s="19"/>
      <c r="B4" s="19"/>
      <c r="C4" s="20"/>
      <c r="D4" s="19"/>
      <c r="E4" s="20"/>
      <c r="F4" s="20"/>
      <c r="G4" s="20"/>
      <c r="H4" s="20"/>
      <c r="I4" s="21"/>
      <c r="J4" s="14" t="s">
        <v>10</v>
      </c>
      <c r="K4" s="14" t="s">
        <v>11</v>
      </c>
    </row>
    <row r="5" spans="1:11">
      <c r="A5" s="11">
        <v>1</v>
      </c>
      <c r="B5" s="1" t="s">
        <v>12</v>
      </c>
      <c r="C5" s="2" t="s">
        <v>13</v>
      </c>
      <c r="D5" s="8">
        <v>0.93451799999999996</v>
      </c>
      <c r="E5" s="6">
        <v>11526</v>
      </c>
      <c r="F5" s="3">
        <f t="shared" ref="F5:F38" si="0">E5/D5</f>
        <v>12333.63081288964</v>
      </c>
      <c r="G5" s="7">
        <v>0.5</v>
      </c>
      <c r="H5" s="3">
        <f t="shared" ref="H5:H37" si="1">F5*G5</f>
        <v>6166.8154064448199</v>
      </c>
      <c r="I5" s="5">
        <f t="shared" ref="I5:I37" si="2">SUM(J5:K5)</f>
        <v>3959.7</v>
      </c>
      <c r="J5" s="5">
        <f t="shared" ref="J5:K24" si="3">ROUND(J$39*$H5/$H$39,1)</f>
        <v>3761.7</v>
      </c>
      <c r="K5" s="5">
        <f t="shared" si="3"/>
        <v>198</v>
      </c>
    </row>
    <row r="6" spans="1:11">
      <c r="A6" s="11">
        <v>2</v>
      </c>
      <c r="B6" s="1" t="s">
        <v>14</v>
      </c>
      <c r="C6" s="2" t="s">
        <v>15</v>
      </c>
      <c r="D6" s="8">
        <v>0.94487600000000005</v>
      </c>
      <c r="E6" s="6">
        <v>10355</v>
      </c>
      <c r="F6" s="3">
        <f t="shared" si="0"/>
        <v>10959.109978452199</v>
      </c>
      <c r="G6" s="7">
        <v>0.5</v>
      </c>
      <c r="H6" s="3">
        <f t="shared" si="1"/>
        <v>5479.5549892260997</v>
      </c>
      <c r="I6" s="5">
        <f t="shared" si="2"/>
        <v>3518.3</v>
      </c>
      <c r="J6" s="5">
        <f t="shared" si="3"/>
        <v>3342.4</v>
      </c>
      <c r="K6" s="5">
        <f t="shared" si="3"/>
        <v>175.9</v>
      </c>
    </row>
    <row r="7" spans="1:11">
      <c r="A7" s="11">
        <v>3</v>
      </c>
      <c r="B7" s="1" t="s">
        <v>14</v>
      </c>
      <c r="C7" s="2" t="s">
        <v>16</v>
      </c>
      <c r="D7" s="8">
        <v>0.94487600000000005</v>
      </c>
      <c r="E7" s="6">
        <v>5104</v>
      </c>
      <c r="F7" s="3">
        <f t="shared" si="0"/>
        <v>5401.7670043476601</v>
      </c>
      <c r="G7" s="7">
        <v>1</v>
      </c>
      <c r="H7" s="3">
        <f t="shared" si="1"/>
        <v>5401.7670043476601</v>
      </c>
      <c r="I7" s="5">
        <f t="shared" si="2"/>
        <v>3468.4</v>
      </c>
      <c r="J7" s="5">
        <f t="shared" si="3"/>
        <v>3295</v>
      </c>
      <c r="K7" s="5">
        <f t="shared" si="3"/>
        <v>173.4</v>
      </c>
    </row>
    <row r="8" spans="1:11">
      <c r="A8" s="11">
        <v>4</v>
      </c>
      <c r="B8" s="1" t="s">
        <v>14</v>
      </c>
      <c r="C8" s="2" t="s">
        <v>17</v>
      </c>
      <c r="D8" s="8">
        <v>0.94487600000000005</v>
      </c>
      <c r="E8" s="6">
        <v>4497</v>
      </c>
      <c r="F8" s="3">
        <f t="shared" si="0"/>
        <v>4759.3546666440889</v>
      </c>
      <c r="G8" s="7">
        <v>1</v>
      </c>
      <c r="H8" s="3">
        <f t="shared" si="1"/>
        <v>4759.3546666440889</v>
      </c>
      <c r="I8" s="5">
        <f t="shared" si="2"/>
        <v>3055.9</v>
      </c>
      <c r="J8" s="5">
        <f t="shared" si="3"/>
        <v>2903.1</v>
      </c>
      <c r="K8" s="5">
        <f t="shared" si="3"/>
        <v>152.80000000000001</v>
      </c>
    </row>
    <row r="9" spans="1:11">
      <c r="A9" s="11">
        <v>5</v>
      </c>
      <c r="B9" s="1" t="s">
        <v>18</v>
      </c>
      <c r="C9" s="2" t="s">
        <v>19</v>
      </c>
      <c r="D9" s="8">
        <v>0.93326500000000001</v>
      </c>
      <c r="E9" s="6">
        <v>4549</v>
      </c>
      <c r="F9" s="3">
        <f t="shared" si="0"/>
        <v>4874.2854387553371</v>
      </c>
      <c r="G9" s="7">
        <v>1</v>
      </c>
      <c r="H9" s="3">
        <f t="shared" si="1"/>
        <v>4874.2854387553371</v>
      </c>
      <c r="I9" s="5">
        <f t="shared" si="2"/>
        <v>3129.7</v>
      </c>
      <c r="J9" s="5">
        <f t="shared" si="3"/>
        <v>2973.2</v>
      </c>
      <c r="K9" s="5">
        <f t="shared" si="3"/>
        <v>156.5</v>
      </c>
    </row>
    <row r="10" spans="1:11">
      <c r="A10" s="11">
        <v>6</v>
      </c>
      <c r="B10" s="1" t="s">
        <v>20</v>
      </c>
      <c r="C10" s="2" t="s">
        <v>21</v>
      </c>
      <c r="D10" s="8">
        <v>0.92368799999999995</v>
      </c>
      <c r="E10" s="6">
        <v>6168</v>
      </c>
      <c r="F10" s="3">
        <f t="shared" si="0"/>
        <v>6677.5794424091255</v>
      </c>
      <c r="G10" s="7">
        <v>0.5</v>
      </c>
      <c r="H10" s="3">
        <f t="shared" si="1"/>
        <v>3338.7897212045627</v>
      </c>
      <c r="I10" s="5">
        <f t="shared" si="2"/>
        <v>2143.7999999999997</v>
      </c>
      <c r="J10" s="5">
        <f t="shared" si="3"/>
        <v>2036.6</v>
      </c>
      <c r="K10" s="5">
        <f t="shared" si="3"/>
        <v>107.2</v>
      </c>
    </row>
    <row r="11" spans="1:11">
      <c r="A11" s="11">
        <v>7</v>
      </c>
      <c r="B11" s="1" t="s">
        <v>22</v>
      </c>
      <c r="C11" s="2" t="s">
        <v>23</v>
      </c>
      <c r="D11" s="8">
        <v>0.92479699999999998</v>
      </c>
      <c r="E11" s="6">
        <v>5196</v>
      </c>
      <c r="F11" s="3">
        <f t="shared" si="0"/>
        <v>5618.5303369279964</v>
      </c>
      <c r="G11" s="7">
        <v>1</v>
      </c>
      <c r="H11" s="3">
        <f t="shared" si="1"/>
        <v>5618.5303369279964</v>
      </c>
      <c r="I11" s="5">
        <f t="shared" si="2"/>
        <v>3607.6</v>
      </c>
      <c r="J11" s="5">
        <f t="shared" si="3"/>
        <v>3427.2</v>
      </c>
      <c r="K11" s="5">
        <f t="shared" si="3"/>
        <v>180.4</v>
      </c>
    </row>
    <row r="12" spans="1:11">
      <c r="A12" s="11">
        <v>8</v>
      </c>
      <c r="B12" s="1" t="s">
        <v>123</v>
      </c>
      <c r="C12" s="2" t="s">
        <v>24</v>
      </c>
      <c r="D12" s="8">
        <v>0.93311900000000003</v>
      </c>
      <c r="E12" s="6">
        <v>5636</v>
      </c>
      <c r="F12" s="3">
        <f t="shared" si="0"/>
        <v>6039.9584618896406</v>
      </c>
      <c r="G12" s="7">
        <v>1</v>
      </c>
      <c r="H12" s="3">
        <f t="shared" si="1"/>
        <v>6039.9584618896406</v>
      </c>
      <c r="I12" s="5">
        <f t="shared" si="2"/>
        <v>3878.2000000000003</v>
      </c>
      <c r="J12" s="5">
        <f t="shared" si="3"/>
        <v>3684.3</v>
      </c>
      <c r="K12" s="5">
        <f t="shared" si="3"/>
        <v>193.9</v>
      </c>
    </row>
    <row r="13" spans="1:11">
      <c r="A13" s="11">
        <v>9</v>
      </c>
      <c r="B13" s="1" t="s">
        <v>25</v>
      </c>
      <c r="C13" s="2" t="s">
        <v>26</v>
      </c>
      <c r="D13" s="8">
        <v>0.95440899999999995</v>
      </c>
      <c r="E13" s="6">
        <v>4947</v>
      </c>
      <c r="F13" s="3">
        <f t="shared" si="0"/>
        <v>5183.3123954195744</v>
      </c>
      <c r="G13" s="7">
        <v>1</v>
      </c>
      <c r="H13" s="3">
        <f t="shared" si="1"/>
        <v>5183.3123954195744</v>
      </c>
      <c r="I13" s="5">
        <f t="shared" si="2"/>
        <v>3328.1</v>
      </c>
      <c r="J13" s="5">
        <f t="shared" si="3"/>
        <v>3161.7</v>
      </c>
      <c r="K13" s="5">
        <f t="shared" si="3"/>
        <v>166.4</v>
      </c>
    </row>
    <row r="14" spans="1:11">
      <c r="A14" s="11">
        <v>10</v>
      </c>
      <c r="B14" s="1" t="s">
        <v>27</v>
      </c>
      <c r="C14" s="2" t="s">
        <v>28</v>
      </c>
      <c r="D14" s="8">
        <v>0.95957599999999998</v>
      </c>
      <c r="E14" s="6">
        <v>11414</v>
      </c>
      <c r="F14" s="3">
        <f t="shared" si="0"/>
        <v>11894.836886291445</v>
      </c>
      <c r="G14" s="7">
        <v>0.5</v>
      </c>
      <c r="H14" s="3">
        <f t="shared" si="1"/>
        <v>5947.4184431457224</v>
      </c>
      <c r="I14" s="5">
        <f t="shared" si="2"/>
        <v>3818.7000000000003</v>
      </c>
      <c r="J14" s="5">
        <f t="shared" si="3"/>
        <v>3627.8</v>
      </c>
      <c r="K14" s="5">
        <f t="shared" si="3"/>
        <v>190.9</v>
      </c>
    </row>
    <row r="15" spans="1:11">
      <c r="A15" s="11">
        <v>11</v>
      </c>
      <c r="B15" s="1" t="s">
        <v>29</v>
      </c>
      <c r="C15" s="2" t="s">
        <v>66</v>
      </c>
      <c r="D15" s="8">
        <v>0.96760999999999997</v>
      </c>
      <c r="E15" s="6">
        <v>4664</v>
      </c>
      <c r="F15" s="3">
        <f t="shared" si="0"/>
        <v>4820.1238102127927</v>
      </c>
      <c r="G15" s="7">
        <v>1</v>
      </c>
      <c r="H15" s="3">
        <f t="shared" si="1"/>
        <v>4820.1238102127927</v>
      </c>
      <c r="I15" s="5">
        <f t="shared" si="2"/>
        <v>3094.8999999999996</v>
      </c>
      <c r="J15" s="5">
        <f t="shared" si="3"/>
        <v>2940.2</v>
      </c>
      <c r="K15" s="5">
        <f t="shared" si="3"/>
        <v>154.69999999999999</v>
      </c>
    </row>
    <row r="16" spans="1:11">
      <c r="A16" s="11">
        <v>12</v>
      </c>
      <c r="B16" s="1" t="s">
        <v>30</v>
      </c>
      <c r="C16" s="2" t="s">
        <v>31</v>
      </c>
      <c r="D16" s="8">
        <v>0.95166399999999995</v>
      </c>
      <c r="E16" s="6">
        <v>4476</v>
      </c>
      <c r="F16" s="3">
        <f t="shared" si="0"/>
        <v>4703.3406748600346</v>
      </c>
      <c r="G16" s="7">
        <v>1</v>
      </c>
      <c r="H16" s="3">
        <f t="shared" si="1"/>
        <v>4703.3406748600346</v>
      </c>
      <c r="I16" s="5">
        <f t="shared" si="2"/>
        <v>3020</v>
      </c>
      <c r="J16" s="5">
        <f t="shared" si="3"/>
        <v>2869</v>
      </c>
      <c r="K16" s="5">
        <f t="shared" si="3"/>
        <v>151</v>
      </c>
    </row>
    <row r="17" spans="1:11">
      <c r="A17" s="11">
        <v>13</v>
      </c>
      <c r="B17" s="1" t="s">
        <v>32</v>
      </c>
      <c r="C17" s="2" t="s">
        <v>33</v>
      </c>
      <c r="D17" s="8">
        <v>0.98227299999999995</v>
      </c>
      <c r="E17" s="6">
        <v>22798</v>
      </c>
      <c r="F17" s="3">
        <f t="shared" si="0"/>
        <v>23209.433629958272</v>
      </c>
      <c r="G17" s="7">
        <v>0.5</v>
      </c>
      <c r="H17" s="3">
        <f t="shared" si="1"/>
        <v>11604.716814979136</v>
      </c>
      <c r="I17" s="5">
        <f t="shared" si="2"/>
        <v>7451.3</v>
      </c>
      <c r="J17" s="5">
        <f t="shared" si="3"/>
        <v>7078.7</v>
      </c>
      <c r="K17" s="5">
        <f t="shared" si="3"/>
        <v>372.6</v>
      </c>
    </row>
    <row r="18" spans="1:11">
      <c r="A18" s="11">
        <v>14</v>
      </c>
      <c r="B18" s="1" t="s">
        <v>32</v>
      </c>
      <c r="C18" s="2" t="s">
        <v>34</v>
      </c>
      <c r="D18" s="8">
        <v>0.98227299999999995</v>
      </c>
      <c r="E18" s="6">
        <v>5859</v>
      </c>
      <c r="F18" s="3">
        <f t="shared" si="0"/>
        <v>5964.736890864353</v>
      </c>
      <c r="G18" s="7">
        <v>1</v>
      </c>
      <c r="H18" s="3">
        <f t="shared" si="1"/>
        <v>5964.736890864353</v>
      </c>
      <c r="I18" s="5">
        <f t="shared" si="2"/>
        <v>3829.9</v>
      </c>
      <c r="J18" s="5">
        <f t="shared" si="3"/>
        <v>3638.4</v>
      </c>
      <c r="K18" s="5">
        <f t="shared" si="3"/>
        <v>191.5</v>
      </c>
    </row>
    <row r="19" spans="1:11">
      <c r="A19" s="11">
        <v>15</v>
      </c>
      <c r="B19" s="1" t="s">
        <v>35</v>
      </c>
      <c r="C19" s="2" t="s">
        <v>36</v>
      </c>
      <c r="D19" s="8">
        <v>0.91960699999999995</v>
      </c>
      <c r="E19" s="6">
        <v>4400</v>
      </c>
      <c r="F19" s="3">
        <f t="shared" si="0"/>
        <v>4784.6525744149403</v>
      </c>
      <c r="G19" s="7">
        <v>1</v>
      </c>
      <c r="H19" s="3">
        <f t="shared" si="1"/>
        <v>4784.6525744149403</v>
      </c>
      <c r="I19" s="5">
        <f t="shared" si="2"/>
        <v>3072.2</v>
      </c>
      <c r="J19" s="5">
        <f t="shared" si="3"/>
        <v>2918.6</v>
      </c>
      <c r="K19" s="5">
        <f t="shared" si="3"/>
        <v>153.6</v>
      </c>
    </row>
    <row r="20" spans="1:11">
      <c r="A20" s="11">
        <v>16</v>
      </c>
      <c r="B20" s="1" t="s">
        <v>37</v>
      </c>
      <c r="C20" s="2" t="s">
        <v>38</v>
      </c>
      <c r="D20" s="8">
        <v>0.96709100000000003</v>
      </c>
      <c r="E20" s="6">
        <v>4711</v>
      </c>
      <c r="F20" s="3">
        <f t="shared" si="0"/>
        <v>4871.3099387751508</v>
      </c>
      <c r="G20" s="7">
        <v>1</v>
      </c>
      <c r="H20" s="3">
        <f t="shared" si="1"/>
        <v>4871.3099387751508</v>
      </c>
      <c r="I20" s="5">
        <f t="shared" si="2"/>
        <v>3127.8</v>
      </c>
      <c r="J20" s="5">
        <f t="shared" si="3"/>
        <v>2971.4</v>
      </c>
      <c r="K20" s="5">
        <f t="shared" si="3"/>
        <v>156.4</v>
      </c>
    </row>
    <row r="21" spans="1:11">
      <c r="A21" s="11">
        <v>17</v>
      </c>
      <c r="B21" s="1" t="s">
        <v>37</v>
      </c>
      <c r="C21" s="2" t="s">
        <v>39</v>
      </c>
      <c r="D21" s="8">
        <v>0.96709100000000003</v>
      </c>
      <c r="E21" s="6">
        <v>3371</v>
      </c>
      <c r="F21" s="3">
        <f t="shared" si="0"/>
        <v>3485.7112722587635</v>
      </c>
      <c r="G21" s="7">
        <v>0.5</v>
      </c>
      <c r="H21" s="3">
        <f t="shared" si="1"/>
        <v>1742.8556361293818</v>
      </c>
      <c r="I21" s="5">
        <f t="shared" si="2"/>
        <v>1119.0999999999999</v>
      </c>
      <c r="J21" s="5">
        <f t="shared" si="3"/>
        <v>1063.0999999999999</v>
      </c>
      <c r="K21" s="5">
        <f t="shared" si="3"/>
        <v>56</v>
      </c>
    </row>
    <row r="22" spans="1:11">
      <c r="A22" s="11">
        <v>18</v>
      </c>
      <c r="B22" s="1" t="s">
        <v>40</v>
      </c>
      <c r="C22" s="2" t="s">
        <v>41</v>
      </c>
      <c r="D22" s="8">
        <v>0.92217800000000005</v>
      </c>
      <c r="E22" s="6">
        <v>4709</v>
      </c>
      <c r="F22" s="3">
        <f t="shared" si="0"/>
        <v>5106.3894389152638</v>
      </c>
      <c r="G22" s="7">
        <v>1</v>
      </c>
      <c r="H22" s="3">
        <f t="shared" si="1"/>
        <v>5106.3894389152638</v>
      </c>
      <c r="I22" s="5">
        <f t="shared" si="2"/>
        <v>3278.7000000000003</v>
      </c>
      <c r="J22" s="5">
        <f t="shared" si="3"/>
        <v>3114.8</v>
      </c>
      <c r="K22" s="5">
        <f t="shared" si="3"/>
        <v>163.9</v>
      </c>
    </row>
    <row r="23" spans="1:11">
      <c r="A23" s="11">
        <v>19</v>
      </c>
      <c r="B23" s="1" t="s">
        <v>111</v>
      </c>
      <c r="C23" s="2" t="s">
        <v>42</v>
      </c>
      <c r="D23" s="8">
        <v>0.956816</v>
      </c>
      <c r="E23" s="6">
        <v>5895</v>
      </c>
      <c r="F23" s="3">
        <f t="shared" si="0"/>
        <v>6161.0591796123808</v>
      </c>
      <c r="G23" s="7">
        <v>0.5</v>
      </c>
      <c r="H23" s="3">
        <f t="shared" si="1"/>
        <v>3080.5295898061904</v>
      </c>
      <c r="I23" s="5">
        <f t="shared" si="2"/>
        <v>1978</v>
      </c>
      <c r="J23" s="5">
        <f t="shared" si="3"/>
        <v>1879.1</v>
      </c>
      <c r="K23" s="5">
        <f t="shared" si="3"/>
        <v>98.9</v>
      </c>
    </row>
    <row r="24" spans="1:11">
      <c r="A24" s="11">
        <v>20</v>
      </c>
      <c r="B24" s="1" t="s">
        <v>111</v>
      </c>
      <c r="C24" s="2" t="s">
        <v>43</v>
      </c>
      <c r="D24" s="8">
        <v>0.956816</v>
      </c>
      <c r="E24" s="6">
        <v>4733</v>
      </c>
      <c r="F24" s="3">
        <f t="shared" si="0"/>
        <v>4946.6146051069381</v>
      </c>
      <c r="G24" s="7">
        <v>1</v>
      </c>
      <c r="H24" s="3">
        <f t="shared" si="1"/>
        <v>4946.6146051069381</v>
      </c>
      <c r="I24" s="5">
        <f t="shared" si="2"/>
        <v>3176.2000000000003</v>
      </c>
      <c r="J24" s="5">
        <f t="shared" si="3"/>
        <v>3017.4</v>
      </c>
      <c r="K24" s="5">
        <f t="shared" si="3"/>
        <v>158.80000000000001</v>
      </c>
    </row>
    <row r="25" spans="1:11">
      <c r="A25" s="11">
        <v>21</v>
      </c>
      <c r="B25" s="1" t="s">
        <v>44</v>
      </c>
      <c r="C25" s="2" t="s">
        <v>45</v>
      </c>
      <c r="D25" s="8">
        <v>0.923176</v>
      </c>
      <c r="E25" s="6">
        <v>5560</v>
      </c>
      <c r="F25" s="3">
        <f t="shared" si="0"/>
        <v>6022.6868982729184</v>
      </c>
      <c r="G25" s="7">
        <v>1</v>
      </c>
      <c r="H25" s="3">
        <f t="shared" si="1"/>
        <v>6022.6868982729184</v>
      </c>
      <c r="I25" s="5">
        <f t="shared" si="2"/>
        <v>3867.1</v>
      </c>
      <c r="J25" s="5">
        <f t="shared" ref="J25:K37" si="4">ROUND(J$39*$H25/$H$39,1)</f>
        <v>3673.7</v>
      </c>
      <c r="K25" s="5">
        <f t="shared" si="4"/>
        <v>193.4</v>
      </c>
    </row>
    <row r="26" spans="1:11">
      <c r="A26" s="11">
        <v>22</v>
      </c>
      <c r="B26" s="1" t="s">
        <v>46</v>
      </c>
      <c r="C26" s="2" t="s">
        <v>67</v>
      </c>
      <c r="D26" s="8">
        <v>0.94912600000000003</v>
      </c>
      <c r="E26" s="6">
        <v>5056</v>
      </c>
      <c r="F26" s="3">
        <f t="shared" si="0"/>
        <v>5327.0061087779704</v>
      </c>
      <c r="G26" s="7">
        <v>1</v>
      </c>
      <c r="H26" s="3">
        <f t="shared" si="1"/>
        <v>5327.0061087779704</v>
      </c>
      <c r="I26" s="5">
        <f t="shared" si="2"/>
        <v>3420.4</v>
      </c>
      <c r="J26" s="5">
        <f t="shared" si="4"/>
        <v>3249.4</v>
      </c>
      <c r="K26" s="5">
        <f t="shared" si="4"/>
        <v>171</v>
      </c>
    </row>
    <row r="27" spans="1:11">
      <c r="A27" s="11">
        <v>23</v>
      </c>
      <c r="B27" s="1" t="s">
        <v>47</v>
      </c>
      <c r="C27" s="2" t="s">
        <v>48</v>
      </c>
      <c r="D27" s="8">
        <v>0.92153700000000005</v>
      </c>
      <c r="E27" s="6">
        <v>4794</v>
      </c>
      <c r="F27" s="3">
        <f t="shared" si="0"/>
        <v>5202.1785343399124</v>
      </c>
      <c r="G27" s="7">
        <v>1</v>
      </c>
      <c r="H27" s="3">
        <f t="shared" si="1"/>
        <v>5202.1785343399124</v>
      </c>
      <c r="I27" s="5">
        <f t="shared" si="2"/>
        <v>3340.3</v>
      </c>
      <c r="J27" s="5">
        <f t="shared" si="4"/>
        <v>3173.3</v>
      </c>
      <c r="K27" s="5">
        <f t="shared" si="4"/>
        <v>167</v>
      </c>
    </row>
    <row r="28" spans="1:11">
      <c r="A28" s="11">
        <v>24</v>
      </c>
      <c r="B28" s="1" t="s">
        <v>49</v>
      </c>
      <c r="C28" s="2" t="s">
        <v>50</v>
      </c>
      <c r="D28" s="8">
        <v>0.91929700000000003</v>
      </c>
      <c r="E28" s="6">
        <v>4831</v>
      </c>
      <c r="F28" s="3">
        <f t="shared" si="0"/>
        <v>5255.1025403106942</v>
      </c>
      <c r="G28" s="7">
        <v>1</v>
      </c>
      <c r="H28" s="3">
        <f t="shared" si="1"/>
        <v>5255.1025403106942</v>
      </c>
      <c r="I28" s="5">
        <f t="shared" si="2"/>
        <v>3374.2</v>
      </c>
      <c r="J28" s="5">
        <f t="shared" si="4"/>
        <v>3205.5</v>
      </c>
      <c r="K28" s="5">
        <f t="shared" si="4"/>
        <v>168.7</v>
      </c>
    </row>
    <row r="29" spans="1:11">
      <c r="A29" s="11">
        <v>25</v>
      </c>
      <c r="B29" s="1" t="s">
        <v>121</v>
      </c>
      <c r="C29" s="2" t="s">
        <v>52</v>
      </c>
      <c r="D29" s="8">
        <v>0.93679199999999996</v>
      </c>
      <c r="E29" s="6">
        <v>9981</v>
      </c>
      <c r="F29" s="3">
        <f t="shared" si="0"/>
        <v>10654.446237798786</v>
      </c>
      <c r="G29" s="7">
        <v>0.5</v>
      </c>
      <c r="H29" s="3">
        <f t="shared" si="1"/>
        <v>5327.2231188993928</v>
      </c>
      <c r="I29" s="5">
        <f t="shared" si="2"/>
        <v>3420.5</v>
      </c>
      <c r="J29" s="5">
        <f t="shared" si="4"/>
        <v>3249.5</v>
      </c>
      <c r="K29" s="5">
        <f t="shared" si="4"/>
        <v>171</v>
      </c>
    </row>
    <row r="30" spans="1:11">
      <c r="A30" s="11">
        <v>26</v>
      </c>
      <c r="B30" s="1" t="s">
        <v>53</v>
      </c>
      <c r="C30" s="2" t="s">
        <v>54</v>
      </c>
      <c r="D30" s="8">
        <v>0.93445500000000004</v>
      </c>
      <c r="E30" s="6">
        <v>5331</v>
      </c>
      <c r="F30" s="3">
        <f t="shared" si="0"/>
        <v>5704.9296113777546</v>
      </c>
      <c r="G30" s="7">
        <v>1</v>
      </c>
      <c r="H30" s="3">
        <f t="shared" si="1"/>
        <v>5704.9296113777546</v>
      </c>
      <c r="I30" s="5">
        <f t="shared" si="2"/>
        <v>3663.1</v>
      </c>
      <c r="J30" s="5">
        <f t="shared" si="4"/>
        <v>3479.9</v>
      </c>
      <c r="K30" s="5">
        <f t="shared" si="4"/>
        <v>183.2</v>
      </c>
    </row>
    <row r="31" spans="1:11">
      <c r="A31" s="11">
        <v>27</v>
      </c>
      <c r="B31" s="1" t="s">
        <v>55</v>
      </c>
      <c r="C31" s="2" t="s">
        <v>56</v>
      </c>
      <c r="D31" s="8">
        <v>0.94561700000000004</v>
      </c>
      <c r="E31" s="6">
        <v>5706</v>
      </c>
      <c r="F31" s="3">
        <f t="shared" si="0"/>
        <v>6034.155477323271</v>
      </c>
      <c r="G31" s="7">
        <v>1</v>
      </c>
      <c r="H31" s="3">
        <f t="shared" si="1"/>
        <v>6034.155477323271</v>
      </c>
      <c r="I31" s="5">
        <f t="shared" si="2"/>
        <v>3874.3999999999996</v>
      </c>
      <c r="J31" s="5">
        <f t="shared" si="4"/>
        <v>3680.7</v>
      </c>
      <c r="K31" s="5">
        <f t="shared" si="4"/>
        <v>193.7</v>
      </c>
    </row>
    <row r="32" spans="1:11">
      <c r="A32" s="11">
        <v>28</v>
      </c>
      <c r="B32" s="1" t="s">
        <v>57</v>
      </c>
      <c r="C32" s="2" t="s">
        <v>58</v>
      </c>
      <c r="D32" s="8">
        <v>0.97192900000000004</v>
      </c>
      <c r="E32" s="6">
        <v>7373</v>
      </c>
      <c r="F32" s="3">
        <f t="shared" si="0"/>
        <v>7585.9450638884109</v>
      </c>
      <c r="G32" s="7">
        <v>0.5</v>
      </c>
      <c r="H32" s="3">
        <f t="shared" si="1"/>
        <v>3792.9725319442055</v>
      </c>
      <c r="I32" s="5">
        <f t="shared" si="2"/>
        <v>2435.5</v>
      </c>
      <c r="J32" s="5">
        <f t="shared" si="4"/>
        <v>2313.6999999999998</v>
      </c>
      <c r="K32" s="5">
        <f t="shared" si="4"/>
        <v>121.8</v>
      </c>
    </row>
    <row r="33" spans="1:11">
      <c r="A33" s="11">
        <v>29</v>
      </c>
      <c r="B33" s="1" t="s">
        <v>57</v>
      </c>
      <c r="C33" s="2" t="s">
        <v>59</v>
      </c>
      <c r="D33" s="8">
        <v>0.97192900000000004</v>
      </c>
      <c r="E33" s="6">
        <v>5364</v>
      </c>
      <c r="F33" s="3">
        <f t="shared" si="0"/>
        <v>5518.9216496266699</v>
      </c>
      <c r="G33" s="7">
        <v>1</v>
      </c>
      <c r="H33" s="3">
        <f t="shared" si="1"/>
        <v>5518.9216496266699</v>
      </c>
      <c r="I33" s="5">
        <f t="shared" si="2"/>
        <v>3543.7</v>
      </c>
      <c r="J33" s="5">
        <f t="shared" si="4"/>
        <v>3366.5</v>
      </c>
      <c r="K33" s="5">
        <f t="shared" si="4"/>
        <v>177.2</v>
      </c>
    </row>
    <row r="34" spans="1:11">
      <c r="A34" s="11">
        <v>30</v>
      </c>
      <c r="B34" s="1" t="s">
        <v>60</v>
      </c>
      <c r="C34" s="2"/>
      <c r="D34" s="8">
        <v>0.96500900000000001</v>
      </c>
      <c r="E34" s="6">
        <v>32817</v>
      </c>
      <c r="F34" s="3">
        <f t="shared" si="0"/>
        <v>34006.936722869941</v>
      </c>
      <c r="G34" s="7">
        <v>0.5</v>
      </c>
      <c r="H34" s="3">
        <f t="shared" si="1"/>
        <v>17003.468361434971</v>
      </c>
      <c r="I34" s="5">
        <f t="shared" si="2"/>
        <v>10917.8</v>
      </c>
      <c r="J34" s="5">
        <f t="shared" si="4"/>
        <v>10371.9</v>
      </c>
      <c r="K34" s="5">
        <f t="shared" si="4"/>
        <v>545.9</v>
      </c>
    </row>
    <row r="35" spans="1:11">
      <c r="A35" s="11">
        <v>31</v>
      </c>
      <c r="B35" s="1" t="s">
        <v>61</v>
      </c>
      <c r="C35" s="2"/>
      <c r="D35" s="8">
        <v>1.111354</v>
      </c>
      <c r="E35" s="6">
        <v>73279</v>
      </c>
      <c r="F35" s="3">
        <f t="shared" si="0"/>
        <v>65936.686240387848</v>
      </c>
      <c r="G35" s="7">
        <v>0.5</v>
      </c>
      <c r="H35" s="3">
        <f t="shared" si="1"/>
        <v>32968.343120193924</v>
      </c>
      <c r="I35" s="5">
        <f t="shared" si="2"/>
        <v>21168.600000000002</v>
      </c>
      <c r="J35" s="5">
        <f t="shared" si="4"/>
        <v>20110.2</v>
      </c>
      <c r="K35" s="5">
        <f t="shared" si="4"/>
        <v>1058.4000000000001</v>
      </c>
    </row>
    <row r="36" spans="1:11">
      <c r="A36" s="11">
        <v>32</v>
      </c>
      <c r="B36" s="1" t="s">
        <v>62</v>
      </c>
      <c r="C36" s="2"/>
      <c r="D36" s="8">
        <v>0.94987299999999997</v>
      </c>
      <c r="E36" s="6">
        <v>23966</v>
      </c>
      <c r="F36" s="3">
        <f t="shared" si="0"/>
        <v>25230.741372794047</v>
      </c>
      <c r="G36" s="7">
        <v>0.5</v>
      </c>
      <c r="H36" s="3">
        <f t="shared" si="1"/>
        <v>12615.370686397024</v>
      </c>
      <c r="I36" s="5">
        <f t="shared" si="2"/>
        <v>8100.2</v>
      </c>
      <c r="J36" s="5">
        <f t="shared" si="4"/>
        <v>7695.2</v>
      </c>
      <c r="K36" s="5">
        <f t="shared" si="4"/>
        <v>405</v>
      </c>
    </row>
    <row r="37" spans="1:11">
      <c r="A37" s="11">
        <v>33</v>
      </c>
      <c r="B37" s="1" t="s">
        <v>63</v>
      </c>
      <c r="C37" s="2"/>
      <c r="D37" s="8">
        <v>0.95428400000000002</v>
      </c>
      <c r="E37" s="6">
        <v>33593</v>
      </c>
      <c r="F37" s="3">
        <f t="shared" si="0"/>
        <v>35202.30874666242</v>
      </c>
      <c r="G37" s="7">
        <v>0.5</v>
      </c>
      <c r="H37" s="3">
        <f t="shared" si="1"/>
        <v>17601.15437333121</v>
      </c>
      <c r="I37" s="5">
        <f t="shared" si="2"/>
        <v>11301.5</v>
      </c>
      <c r="J37" s="5">
        <f t="shared" si="4"/>
        <v>10736.4</v>
      </c>
      <c r="K37" s="5">
        <f t="shared" si="4"/>
        <v>565.1</v>
      </c>
    </row>
    <row r="38" spans="1:11">
      <c r="A38" s="11">
        <v>34</v>
      </c>
      <c r="B38" s="1" t="s">
        <v>64</v>
      </c>
      <c r="C38" s="2"/>
      <c r="D38" s="8">
        <v>1.0625519999999999</v>
      </c>
      <c r="E38" s="6">
        <v>527733</v>
      </c>
      <c r="F38" s="3">
        <f t="shared" si="0"/>
        <v>496665.57495539042</v>
      </c>
      <c r="G38" s="7">
        <v>0.5</v>
      </c>
      <c r="H38" s="3">
        <f t="shared" ref="H38" si="5">F38*G38</f>
        <v>248332.78747769521</v>
      </c>
      <c r="I38" s="5">
        <f t="shared" ref="I38" si="6">SUM(J38:K38)</f>
        <v>159452.1</v>
      </c>
      <c r="J38" s="5">
        <f>ROUND(J$39*$H38/$H$39,1)+0.2</f>
        <v>151479.5</v>
      </c>
      <c r="K38" s="5">
        <f t="shared" ref="K38" si="7">ROUND(K$39*$H38/$H$39,1)</f>
        <v>7972.6</v>
      </c>
    </row>
    <row r="39" spans="1:11">
      <c r="A39" s="11"/>
      <c r="B39" s="1" t="s">
        <v>65</v>
      </c>
      <c r="C39" s="2"/>
      <c r="D39" s="8"/>
      <c r="E39" s="6">
        <f>SUM(E5:E38)</f>
        <v>880392</v>
      </c>
      <c r="F39" s="3">
        <f t="shared" ref="F39:I39" si="8">SUM(F5:F38)</f>
        <v>856143.35759882675</v>
      </c>
      <c r="G39" s="3"/>
      <c r="H39" s="3">
        <f t="shared" si="8"/>
        <v>481141.35732799477</v>
      </c>
      <c r="I39" s="7">
        <f t="shared" si="8"/>
        <v>308935.90000000002</v>
      </c>
      <c r="J39" s="7">
        <v>293489.09999999998</v>
      </c>
      <c r="K39" s="7">
        <v>15446.8</v>
      </c>
    </row>
  </sheetData>
  <sheetProtection password="CF46" sheet="1" objects="1" scenarios="1"/>
  <autoFilter ref="A4:K39"/>
  <mergeCells count="12">
    <mergeCell ref="A1:K1"/>
    <mergeCell ref="A2:A4"/>
    <mergeCell ref="B2:B4"/>
    <mergeCell ref="D2:D4"/>
    <mergeCell ref="C2:C4"/>
    <mergeCell ref="E2:E4"/>
    <mergeCell ref="F2:F4"/>
    <mergeCell ref="G2:G4"/>
    <mergeCell ref="H2:H4"/>
    <mergeCell ref="I3:I4"/>
    <mergeCell ref="J3:K3"/>
    <mergeCell ref="I2:K2"/>
  </mergeCells>
  <pageMargins left="0.19685039370078741" right="0.19685039370078741" top="1.1811023622047243" bottom="0.19685039370078741" header="0.19685039370078741" footer="0.19685039370078741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9"/>
  <sheetViews>
    <sheetView topLeftCell="A16" workbookViewId="0">
      <selection activeCell="E2" sqref="E2:E4"/>
    </sheetView>
  </sheetViews>
  <sheetFormatPr defaultRowHeight="11.25"/>
  <cols>
    <col min="1" max="1" width="5.140625" style="15" customWidth="1"/>
    <col min="2" max="2" width="30.7109375" style="15" bestFit="1" customWidth="1"/>
    <col min="3" max="3" width="28.42578125" style="15" bestFit="1" customWidth="1"/>
    <col min="4" max="4" width="11.7109375" style="15" customWidth="1"/>
    <col min="5" max="5" width="10.28515625" style="15" customWidth="1"/>
    <col min="6" max="8" width="9.140625" style="15"/>
    <col min="9" max="11" width="9.140625" style="15" customWidth="1"/>
    <col min="12" max="16384" width="9.140625" style="15"/>
  </cols>
  <sheetData>
    <row r="1" spans="1:11" ht="18.75">
      <c r="A1" s="17" t="s">
        <v>87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1.25" customHeight="1">
      <c r="A2" s="18" t="s">
        <v>1</v>
      </c>
      <c r="B2" s="18" t="s">
        <v>2</v>
      </c>
      <c r="C2" s="20" t="s">
        <v>4</v>
      </c>
      <c r="D2" s="18" t="s">
        <v>3</v>
      </c>
      <c r="E2" s="20" t="s">
        <v>128</v>
      </c>
      <c r="F2" s="20" t="s">
        <v>5</v>
      </c>
      <c r="G2" s="20" t="s">
        <v>6</v>
      </c>
      <c r="H2" s="20" t="s">
        <v>7</v>
      </c>
      <c r="I2" s="21" t="s">
        <v>129</v>
      </c>
      <c r="J2" s="21"/>
      <c r="K2" s="21"/>
    </row>
    <row r="3" spans="1:11">
      <c r="A3" s="18"/>
      <c r="B3" s="18"/>
      <c r="C3" s="20"/>
      <c r="D3" s="18"/>
      <c r="E3" s="20"/>
      <c r="F3" s="20"/>
      <c r="G3" s="20"/>
      <c r="H3" s="20"/>
      <c r="I3" s="21" t="s">
        <v>9</v>
      </c>
      <c r="J3" s="21" t="s">
        <v>8</v>
      </c>
      <c r="K3" s="21"/>
    </row>
    <row r="4" spans="1:11" ht="67.5" customHeight="1">
      <c r="A4" s="19"/>
      <c r="B4" s="19"/>
      <c r="C4" s="20"/>
      <c r="D4" s="19"/>
      <c r="E4" s="20"/>
      <c r="F4" s="20"/>
      <c r="G4" s="20"/>
      <c r="H4" s="20"/>
      <c r="I4" s="21"/>
      <c r="J4" s="14" t="s">
        <v>10</v>
      </c>
      <c r="K4" s="14" t="s">
        <v>11</v>
      </c>
    </row>
    <row r="5" spans="1:11">
      <c r="A5" s="11">
        <v>1</v>
      </c>
      <c r="B5" s="1" t="s">
        <v>68</v>
      </c>
      <c r="C5" s="2" t="s">
        <v>69</v>
      </c>
      <c r="D5" s="8">
        <v>0.84728599999999998</v>
      </c>
      <c r="E5" s="6">
        <v>3747</v>
      </c>
      <c r="F5" s="3">
        <f t="shared" ref="F5:F37" si="0">E5/D5</f>
        <v>4422.3556154592425</v>
      </c>
      <c r="G5" s="7">
        <v>1</v>
      </c>
      <c r="H5" s="3">
        <f t="shared" ref="H5:H32" si="1">G5*F5</f>
        <v>4422.3556154592425</v>
      </c>
      <c r="I5" s="5">
        <f t="shared" ref="I5:I32" si="2">SUM(J5:K5)</f>
        <v>3168.5</v>
      </c>
      <c r="J5" s="5">
        <f t="shared" ref="J5:K32" si="3">ROUND(J$38*$H5/$H$38,1)</f>
        <v>3010.1</v>
      </c>
      <c r="K5" s="5">
        <f t="shared" si="3"/>
        <v>158.4</v>
      </c>
    </row>
    <row r="6" spans="1:11">
      <c r="A6" s="11">
        <v>2</v>
      </c>
      <c r="B6" s="1" t="s">
        <v>70</v>
      </c>
      <c r="C6" s="2" t="s">
        <v>71</v>
      </c>
      <c r="D6" s="8">
        <v>0.85223800000000005</v>
      </c>
      <c r="E6" s="6">
        <v>3454</v>
      </c>
      <c r="F6" s="3">
        <f t="shared" si="0"/>
        <v>4052.8584738066124</v>
      </c>
      <c r="G6" s="7">
        <v>1</v>
      </c>
      <c r="H6" s="3">
        <f t="shared" si="1"/>
        <v>4052.8584738066124</v>
      </c>
      <c r="I6" s="5">
        <f t="shared" si="2"/>
        <v>2903.7999999999997</v>
      </c>
      <c r="J6" s="5">
        <f t="shared" si="3"/>
        <v>2758.6</v>
      </c>
      <c r="K6" s="5">
        <f t="shared" si="3"/>
        <v>145.19999999999999</v>
      </c>
    </row>
    <row r="7" spans="1:11">
      <c r="A7" s="11">
        <v>3</v>
      </c>
      <c r="B7" s="1" t="s">
        <v>12</v>
      </c>
      <c r="C7" s="2" t="s">
        <v>13</v>
      </c>
      <c r="D7" s="8">
        <v>0.87886399999999998</v>
      </c>
      <c r="E7" s="6">
        <v>11526</v>
      </c>
      <c r="F7" s="3">
        <f t="shared" si="0"/>
        <v>13114.65710280544</v>
      </c>
      <c r="G7" s="7">
        <v>0.5</v>
      </c>
      <c r="H7" s="3">
        <f t="shared" si="1"/>
        <v>6557.3285514027202</v>
      </c>
      <c r="I7" s="5">
        <f t="shared" si="2"/>
        <v>4698.2</v>
      </c>
      <c r="J7" s="5">
        <f t="shared" si="3"/>
        <v>4463.3</v>
      </c>
      <c r="K7" s="5">
        <f t="shared" si="3"/>
        <v>234.9</v>
      </c>
    </row>
    <row r="8" spans="1:11">
      <c r="A8" s="11">
        <v>4</v>
      </c>
      <c r="B8" s="1" t="s">
        <v>126</v>
      </c>
      <c r="C8" s="2" t="s">
        <v>72</v>
      </c>
      <c r="D8" s="8">
        <v>0.83335099999999995</v>
      </c>
      <c r="E8" s="6">
        <v>2590</v>
      </c>
      <c r="F8" s="3">
        <f t="shared" si="0"/>
        <v>3107.9341117968302</v>
      </c>
      <c r="G8" s="7">
        <v>1</v>
      </c>
      <c r="H8" s="3">
        <f t="shared" si="1"/>
        <v>3107.9341117968302</v>
      </c>
      <c r="I8" s="5">
        <f t="shared" si="2"/>
        <v>2226.7000000000003</v>
      </c>
      <c r="J8" s="5">
        <f t="shared" si="3"/>
        <v>2115.4</v>
      </c>
      <c r="K8" s="5">
        <f t="shared" si="3"/>
        <v>111.3</v>
      </c>
    </row>
    <row r="9" spans="1:11">
      <c r="A9" s="11">
        <v>5</v>
      </c>
      <c r="B9" s="1" t="s">
        <v>14</v>
      </c>
      <c r="C9" s="2" t="s">
        <v>15</v>
      </c>
      <c r="D9" s="8">
        <v>0.89628099999999999</v>
      </c>
      <c r="E9" s="6">
        <v>10355</v>
      </c>
      <c r="F9" s="3">
        <f t="shared" si="0"/>
        <v>11553.296343445862</v>
      </c>
      <c r="G9" s="7">
        <v>0.5</v>
      </c>
      <c r="H9" s="3">
        <f t="shared" si="1"/>
        <v>5776.6481717229308</v>
      </c>
      <c r="I9" s="5">
        <f t="shared" si="2"/>
        <v>4138.8</v>
      </c>
      <c r="J9" s="5">
        <f t="shared" si="3"/>
        <v>3931.9</v>
      </c>
      <c r="K9" s="5">
        <f t="shared" si="3"/>
        <v>206.9</v>
      </c>
    </row>
    <row r="10" spans="1:11">
      <c r="A10" s="11">
        <v>6</v>
      </c>
      <c r="B10" s="1" t="s">
        <v>14</v>
      </c>
      <c r="C10" s="2" t="s">
        <v>73</v>
      </c>
      <c r="D10" s="8">
        <v>0.89628099999999999</v>
      </c>
      <c r="E10" s="6">
        <v>2755</v>
      </c>
      <c r="F10" s="3">
        <f t="shared" si="0"/>
        <v>3073.812788623211</v>
      </c>
      <c r="G10" s="7">
        <v>1</v>
      </c>
      <c r="H10" s="3">
        <f t="shared" si="1"/>
        <v>3073.812788623211</v>
      </c>
      <c r="I10" s="5">
        <f t="shared" si="2"/>
        <v>2202.2999999999997</v>
      </c>
      <c r="J10" s="5">
        <f t="shared" si="3"/>
        <v>2092.1999999999998</v>
      </c>
      <c r="K10" s="5">
        <f t="shared" si="3"/>
        <v>110.1</v>
      </c>
    </row>
    <row r="11" spans="1:11">
      <c r="A11" s="11">
        <v>7</v>
      </c>
      <c r="B11" s="1" t="s">
        <v>14</v>
      </c>
      <c r="C11" s="2" t="s">
        <v>88</v>
      </c>
      <c r="D11" s="8">
        <v>0.89628099999999999</v>
      </c>
      <c r="E11" s="6">
        <v>2210</v>
      </c>
      <c r="F11" s="3">
        <f t="shared" si="0"/>
        <v>2465.7445600207971</v>
      </c>
      <c r="G11" s="7">
        <v>1</v>
      </c>
      <c r="H11" s="3">
        <f t="shared" si="1"/>
        <v>2465.7445600207971</v>
      </c>
      <c r="I11" s="5">
        <f t="shared" si="2"/>
        <v>1766.6</v>
      </c>
      <c r="J11" s="5">
        <f t="shared" si="3"/>
        <v>1678.3</v>
      </c>
      <c r="K11" s="5">
        <f t="shared" si="3"/>
        <v>88.3</v>
      </c>
    </row>
    <row r="12" spans="1:11">
      <c r="A12" s="11">
        <v>8</v>
      </c>
      <c r="B12" s="1" t="s">
        <v>20</v>
      </c>
      <c r="C12" s="2" t="s">
        <v>21</v>
      </c>
      <c r="D12" s="8">
        <v>0.85569399999999995</v>
      </c>
      <c r="E12" s="6">
        <v>6168</v>
      </c>
      <c r="F12" s="3">
        <f t="shared" si="0"/>
        <v>7208.1842340836802</v>
      </c>
      <c r="G12" s="7">
        <v>0.5</v>
      </c>
      <c r="H12" s="3">
        <f t="shared" si="1"/>
        <v>3604.0921170418401</v>
      </c>
      <c r="I12" s="5">
        <f t="shared" si="2"/>
        <v>2582.2999999999997</v>
      </c>
      <c r="J12" s="5">
        <f t="shared" si="3"/>
        <v>2453.1999999999998</v>
      </c>
      <c r="K12" s="5">
        <f t="shared" si="3"/>
        <v>129.1</v>
      </c>
    </row>
    <row r="13" spans="1:11">
      <c r="A13" s="11">
        <v>9</v>
      </c>
      <c r="B13" s="1" t="s">
        <v>74</v>
      </c>
      <c r="C13" s="2" t="s">
        <v>89</v>
      </c>
      <c r="D13" s="8">
        <v>0.923817</v>
      </c>
      <c r="E13" s="6">
        <v>3615</v>
      </c>
      <c r="F13" s="3">
        <f t="shared" si="0"/>
        <v>3913.1126619233032</v>
      </c>
      <c r="G13" s="7">
        <v>1</v>
      </c>
      <c r="H13" s="3">
        <f t="shared" si="1"/>
        <v>3913.1126619233032</v>
      </c>
      <c r="I13" s="5">
        <f t="shared" si="2"/>
        <v>2803.7</v>
      </c>
      <c r="J13" s="5">
        <f t="shared" si="3"/>
        <v>2663.5</v>
      </c>
      <c r="K13" s="5">
        <f t="shared" si="3"/>
        <v>140.19999999999999</v>
      </c>
    </row>
    <row r="14" spans="1:11">
      <c r="A14" s="11">
        <v>10</v>
      </c>
      <c r="B14" s="1" t="s">
        <v>74</v>
      </c>
      <c r="C14" s="2" t="s">
        <v>90</v>
      </c>
      <c r="D14" s="8">
        <v>0.923817</v>
      </c>
      <c r="E14" s="6">
        <v>3419</v>
      </c>
      <c r="F14" s="3">
        <f t="shared" si="0"/>
        <v>3700.9494304607947</v>
      </c>
      <c r="G14" s="7">
        <v>1</v>
      </c>
      <c r="H14" s="3">
        <f t="shared" si="1"/>
        <v>3700.9494304607947</v>
      </c>
      <c r="I14" s="5">
        <f t="shared" si="2"/>
        <v>2651.7</v>
      </c>
      <c r="J14" s="5">
        <f t="shared" si="3"/>
        <v>2519.1</v>
      </c>
      <c r="K14" s="5">
        <f t="shared" si="3"/>
        <v>132.6</v>
      </c>
    </row>
    <row r="15" spans="1:11">
      <c r="A15" s="11">
        <v>11</v>
      </c>
      <c r="B15" s="1" t="s">
        <v>75</v>
      </c>
      <c r="C15" s="2" t="s">
        <v>91</v>
      </c>
      <c r="D15" s="8">
        <v>0.85715300000000005</v>
      </c>
      <c r="E15" s="6">
        <v>2801</v>
      </c>
      <c r="F15" s="3">
        <f t="shared" si="0"/>
        <v>3267.794664429804</v>
      </c>
      <c r="G15" s="7">
        <v>1</v>
      </c>
      <c r="H15" s="3">
        <f t="shared" si="1"/>
        <v>3267.794664429804</v>
      </c>
      <c r="I15" s="5">
        <f t="shared" si="2"/>
        <v>2341.4</v>
      </c>
      <c r="J15" s="5">
        <f t="shared" si="3"/>
        <v>2224.3000000000002</v>
      </c>
      <c r="K15" s="5">
        <f t="shared" si="3"/>
        <v>117.1</v>
      </c>
    </row>
    <row r="16" spans="1:11">
      <c r="A16" s="11">
        <v>12</v>
      </c>
      <c r="B16" s="1" t="s">
        <v>25</v>
      </c>
      <c r="C16" s="2" t="s">
        <v>92</v>
      </c>
      <c r="D16" s="8">
        <v>0.91389500000000001</v>
      </c>
      <c r="E16" s="6">
        <v>2720</v>
      </c>
      <c r="F16" s="3">
        <f t="shared" si="0"/>
        <v>2976.271891191001</v>
      </c>
      <c r="G16" s="7">
        <v>1</v>
      </c>
      <c r="H16" s="3">
        <f t="shared" si="1"/>
        <v>2976.271891191001</v>
      </c>
      <c r="I16" s="5">
        <f t="shared" si="2"/>
        <v>2132.4</v>
      </c>
      <c r="J16" s="5">
        <f t="shared" si="3"/>
        <v>2025.8</v>
      </c>
      <c r="K16" s="5">
        <f t="shared" si="3"/>
        <v>106.6</v>
      </c>
    </row>
    <row r="17" spans="1:11">
      <c r="A17" s="11">
        <v>13</v>
      </c>
      <c r="B17" s="1" t="s">
        <v>25</v>
      </c>
      <c r="C17" s="2" t="s">
        <v>76</v>
      </c>
      <c r="D17" s="8">
        <v>0.91389500000000001</v>
      </c>
      <c r="E17" s="6">
        <v>2489</v>
      </c>
      <c r="F17" s="3">
        <f t="shared" si="0"/>
        <v>2723.5076239611772</v>
      </c>
      <c r="G17" s="7">
        <v>1</v>
      </c>
      <c r="H17" s="3">
        <f t="shared" si="1"/>
        <v>2723.5076239611772</v>
      </c>
      <c r="I17" s="5">
        <f t="shared" si="2"/>
        <v>1951.3999999999999</v>
      </c>
      <c r="J17" s="5">
        <f t="shared" si="3"/>
        <v>1853.8</v>
      </c>
      <c r="K17" s="5">
        <f t="shared" si="3"/>
        <v>97.6</v>
      </c>
    </row>
    <row r="18" spans="1:11">
      <c r="A18" s="11">
        <v>14</v>
      </c>
      <c r="B18" s="1" t="s">
        <v>77</v>
      </c>
      <c r="C18" s="2" t="s">
        <v>78</v>
      </c>
      <c r="D18" s="8">
        <v>0.82857800000000004</v>
      </c>
      <c r="E18" s="6">
        <v>3141</v>
      </c>
      <c r="F18" s="3">
        <f t="shared" si="0"/>
        <v>3790.8320037461772</v>
      </c>
      <c r="G18" s="7">
        <v>1</v>
      </c>
      <c r="H18" s="3">
        <f t="shared" si="1"/>
        <v>3790.8320037461772</v>
      </c>
      <c r="I18" s="5">
        <f t="shared" si="2"/>
        <v>2716.1000000000004</v>
      </c>
      <c r="J18" s="5">
        <f t="shared" si="3"/>
        <v>2580.3000000000002</v>
      </c>
      <c r="K18" s="5">
        <f t="shared" si="3"/>
        <v>135.80000000000001</v>
      </c>
    </row>
    <row r="19" spans="1:11">
      <c r="A19" s="11">
        <v>15</v>
      </c>
      <c r="B19" s="1" t="s">
        <v>27</v>
      </c>
      <c r="C19" s="2" t="s">
        <v>79</v>
      </c>
      <c r="D19" s="8">
        <v>0.92630100000000004</v>
      </c>
      <c r="E19" s="6">
        <v>3853</v>
      </c>
      <c r="F19" s="3">
        <f t="shared" si="0"/>
        <v>4159.5550474413822</v>
      </c>
      <c r="G19" s="7">
        <v>1</v>
      </c>
      <c r="H19" s="3">
        <f t="shared" si="1"/>
        <v>4159.5550474413822</v>
      </c>
      <c r="I19" s="5">
        <f t="shared" si="2"/>
        <v>2980.2</v>
      </c>
      <c r="J19" s="5">
        <f t="shared" si="3"/>
        <v>2831.2</v>
      </c>
      <c r="K19" s="5">
        <f t="shared" si="3"/>
        <v>149</v>
      </c>
    </row>
    <row r="20" spans="1:11">
      <c r="A20" s="11">
        <v>16</v>
      </c>
      <c r="B20" s="1" t="s">
        <v>27</v>
      </c>
      <c r="C20" s="2" t="s">
        <v>28</v>
      </c>
      <c r="D20" s="8">
        <v>0.92630100000000004</v>
      </c>
      <c r="E20" s="6">
        <v>11414</v>
      </c>
      <c r="F20" s="3">
        <f t="shared" si="0"/>
        <v>12322.128552166088</v>
      </c>
      <c r="G20" s="7">
        <v>0.5</v>
      </c>
      <c r="H20" s="3">
        <f t="shared" si="1"/>
        <v>6161.0642760830442</v>
      </c>
      <c r="I20" s="5">
        <f t="shared" si="2"/>
        <v>4414.3</v>
      </c>
      <c r="J20" s="5">
        <f t="shared" si="3"/>
        <v>4193.6000000000004</v>
      </c>
      <c r="K20" s="5">
        <f t="shared" si="3"/>
        <v>220.7</v>
      </c>
    </row>
    <row r="21" spans="1:11">
      <c r="A21" s="11">
        <v>17</v>
      </c>
      <c r="B21" s="1" t="s">
        <v>80</v>
      </c>
      <c r="C21" s="2" t="s">
        <v>94</v>
      </c>
      <c r="D21" s="8">
        <v>0.86163800000000001</v>
      </c>
      <c r="E21" s="6">
        <v>4041</v>
      </c>
      <c r="F21" s="3">
        <f t="shared" si="0"/>
        <v>4689.904577096182</v>
      </c>
      <c r="G21" s="7">
        <v>1</v>
      </c>
      <c r="H21" s="3">
        <f t="shared" si="1"/>
        <v>4689.904577096182</v>
      </c>
      <c r="I21" s="5">
        <f t="shared" si="2"/>
        <v>3360.2</v>
      </c>
      <c r="J21" s="5">
        <f t="shared" si="3"/>
        <v>3192.2</v>
      </c>
      <c r="K21" s="5">
        <f t="shared" si="3"/>
        <v>168</v>
      </c>
    </row>
    <row r="22" spans="1:11">
      <c r="A22" s="11">
        <v>18</v>
      </c>
      <c r="B22" s="1" t="s">
        <v>81</v>
      </c>
      <c r="C22" s="2" t="s">
        <v>82</v>
      </c>
      <c r="D22" s="8">
        <v>0.87852600000000003</v>
      </c>
      <c r="E22" s="6">
        <v>3705</v>
      </c>
      <c r="F22" s="3">
        <f t="shared" si="0"/>
        <v>4217.2912355468134</v>
      </c>
      <c r="G22" s="7">
        <v>1</v>
      </c>
      <c r="H22" s="3">
        <f t="shared" si="1"/>
        <v>4217.2912355468134</v>
      </c>
      <c r="I22" s="5">
        <f t="shared" si="2"/>
        <v>3021.6</v>
      </c>
      <c r="J22" s="5">
        <f t="shared" si="3"/>
        <v>2870.5</v>
      </c>
      <c r="K22" s="5">
        <f t="shared" si="3"/>
        <v>151.1</v>
      </c>
    </row>
    <row r="23" spans="1:11">
      <c r="A23" s="11">
        <v>19</v>
      </c>
      <c r="B23" s="1" t="s">
        <v>32</v>
      </c>
      <c r="C23" s="2" t="s">
        <v>33</v>
      </c>
      <c r="D23" s="8">
        <v>0.96631699999999998</v>
      </c>
      <c r="E23" s="6">
        <v>22798</v>
      </c>
      <c r="F23" s="3">
        <f t="shared" si="0"/>
        <v>23592.671969964307</v>
      </c>
      <c r="G23" s="7">
        <v>0.5</v>
      </c>
      <c r="H23" s="3">
        <f t="shared" si="1"/>
        <v>11796.335984982154</v>
      </c>
      <c r="I23" s="5">
        <f t="shared" si="2"/>
        <v>8451.9</v>
      </c>
      <c r="J23" s="5">
        <f t="shared" si="3"/>
        <v>8029.3</v>
      </c>
      <c r="K23" s="5">
        <f t="shared" si="3"/>
        <v>422.6</v>
      </c>
    </row>
    <row r="24" spans="1:11">
      <c r="A24" s="11">
        <v>20</v>
      </c>
      <c r="B24" s="1" t="s">
        <v>37</v>
      </c>
      <c r="C24" s="2" t="s">
        <v>83</v>
      </c>
      <c r="D24" s="8">
        <v>0.93752599999999997</v>
      </c>
      <c r="E24" s="6">
        <v>2257</v>
      </c>
      <c r="F24" s="3">
        <f t="shared" si="0"/>
        <v>2407.3999014427336</v>
      </c>
      <c r="G24" s="7">
        <v>1</v>
      </c>
      <c r="H24" s="3">
        <f t="shared" si="1"/>
        <v>2407.3999014427336</v>
      </c>
      <c r="I24" s="5">
        <f t="shared" si="2"/>
        <v>1724.8</v>
      </c>
      <c r="J24" s="5">
        <f t="shared" si="3"/>
        <v>1638.6</v>
      </c>
      <c r="K24" s="5">
        <f t="shared" si="3"/>
        <v>86.2</v>
      </c>
    </row>
    <row r="25" spans="1:11">
      <c r="A25" s="11">
        <v>21</v>
      </c>
      <c r="B25" s="1" t="s">
        <v>37</v>
      </c>
      <c r="C25" s="2" t="s">
        <v>39</v>
      </c>
      <c r="D25" s="8">
        <v>0.93752599999999997</v>
      </c>
      <c r="E25" s="6">
        <v>3371</v>
      </c>
      <c r="F25" s="3">
        <f t="shared" si="0"/>
        <v>3595.6336144277598</v>
      </c>
      <c r="G25" s="7">
        <v>0.5</v>
      </c>
      <c r="H25" s="3">
        <f t="shared" si="1"/>
        <v>1797.8168072138799</v>
      </c>
      <c r="I25" s="5">
        <f t="shared" si="2"/>
        <v>1288.1000000000001</v>
      </c>
      <c r="J25" s="5">
        <f t="shared" si="3"/>
        <v>1223.7</v>
      </c>
      <c r="K25" s="5">
        <f t="shared" si="3"/>
        <v>64.400000000000006</v>
      </c>
    </row>
    <row r="26" spans="1:11">
      <c r="A26" s="11">
        <v>22</v>
      </c>
      <c r="B26" s="1" t="s">
        <v>111</v>
      </c>
      <c r="C26" s="2" t="s">
        <v>42</v>
      </c>
      <c r="D26" s="8">
        <v>0.92173000000000005</v>
      </c>
      <c r="E26" s="6">
        <v>5895</v>
      </c>
      <c r="F26" s="3">
        <f t="shared" si="0"/>
        <v>6395.5822203899188</v>
      </c>
      <c r="G26" s="7">
        <v>0.5</v>
      </c>
      <c r="H26" s="3">
        <f t="shared" si="1"/>
        <v>3197.7911101949594</v>
      </c>
      <c r="I26" s="5">
        <f t="shared" si="2"/>
        <v>2291.1999999999998</v>
      </c>
      <c r="J26" s="5">
        <f t="shared" si="3"/>
        <v>2176.6</v>
      </c>
      <c r="K26" s="5">
        <f t="shared" si="3"/>
        <v>114.6</v>
      </c>
    </row>
    <row r="27" spans="1:11">
      <c r="A27" s="11">
        <v>23</v>
      </c>
      <c r="B27" s="1" t="s">
        <v>84</v>
      </c>
      <c r="C27" s="2" t="s">
        <v>85</v>
      </c>
      <c r="D27" s="8">
        <v>0.84732300000000005</v>
      </c>
      <c r="E27" s="6">
        <v>4169</v>
      </c>
      <c r="F27" s="3">
        <f t="shared" si="0"/>
        <v>4920.2016232298656</v>
      </c>
      <c r="G27" s="7">
        <v>1</v>
      </c>
      <c r="H27" s="3">
        <f t="shared" si="1"/>
        <v>4920.2016232298656</v>
      </c>
      <c r="I27" s="5">
        <f t="shared" si="2"/>
        <v>3525.3</v>
      </c>
      <c r="J27" s="5">
        <f t="shared" si="3"/>
        <v>3349</v>
      </c>
      <c r="K27" s="5">
        <f t="shared" si="3"/>
        <v>176.3</v>
      </c>
    </row>
    <row r="28" spans="1:11">
      <c r="A28" s="11">
        <v>24</v>
      </c>
      <c r="B28" s="1" t="s">
        <v>46</v>
      </c>
      <c r="C28" s="2" t="s">
        <v>93</v>
      </c>
      <c r="D28" s="8">
        <v>0.90081900000000004</v>
      </c>
      <c r="E28" s="6">
        <v>2284</v>
      </c>
      <c r="F28" s="3">
        <f t="shared" si="0"/>
        <v>2535.4704996231208</v>
      </c>
      <c r="G28" s="7">
        <v>1</v>
      </c>
      <c r="H28" s="3">
        <f t="shared" si="1"/>
        <v>2535.4704996231208</v>
      </c>
      <c r="I28" s="5">
        <f t="shared" si="2"/>
        <v>1816.6</v>
      </c>
      <c r="J28" s="5">
        <f t="shared" si="3"/>
        <v>1725.8</v>
      </c>
      <c r="K28" s="5">
        <f t="shared" si="3"/>
        <v>90.8</v>
      </c>
    </row>
    <row r="29" spans="1:11">
      <c r="A29" s="11">
        <v>25</v>
      </c>
      <c r="B29" s="1" t="s">
        <v>125</v>
      </c>
      <c r="C29" s="2" t="s">
        <v>95</v>
      </c>
      <c r="D29" s="8">
        <v>0.91335900000000003</v>
      </c>
      <c r="E29" s="6">
        <v>3025</v>
      </c>
      <c r="F29" s="3">
        <f t="shared" si="0"/>
        <v>3311.9507225526872</v>
      </c>
      <c r="G29" s="7">
        <v>1</v>
      </c>
      <c r="H29" s="3">
        <f t="shared" si="1"/>
        <v>3311.9507225526872</v>
      </c>
      <c r="I29" s="5">
        <f t="shared" si="2"/>
        <v>2372.9</v>
      </c>
      <c r="J29" s="5">
        <f t="shared" si="3"/>
        <v>2254.3000000000002</v>
      </c>
      <c r="K29" s="5">
        <f t="shared" si="3"/>
        <v>118.6</v>
      </c>
    </row>
    <row r="30" spans="1:11">
      <c r="A30" s="11">
        <v>26</v>
      </c>
      <c r="B30" s="1" t="s">
        <v>124</v>
      </c>
      <c r="C30" s="2" t="s">
        <v>86</v>
      </c>
      <c r="D30" s="8">
        <v>0.90287600000000001</v>
      </c>
      <c r="E30" s="6">
        <v>2423</v>
      </c>
      <c r="F30" s="3">
        <f t="shared" si="0"/>
        <v>2683.6464808013502</v>
      </c>
      <c r="G30" s="7">
        <v>1</v>
      </c>
      <c r="H30" s="3">
        <f t="shared" si="1"/>
        <v>2683.6464808013502</v>
      </c>
      <c r="I30" s="5">
        <f t="shared" si="2"/>
        <v>1922.8</v>
      </c>
      <c r="J30" s="5">
        <f t="shared" si="3"/>
        <v>1826.7</v>
      </c>
      <c r="K30" s="5">
        <f t="shared" si="3"/>
        <v>96.1</v>
      </c>
    </row>
    <row r="31" spans="1:11">
      <c r="A31" s="11">
        <v>27</v>
      </c>
      <c r="B31" s="1" t="s">
        <v>51</v>
      </c>
      <c r="C31" s="2" t="s">
        <v>52</v>
      </c>
      <c r="D31" s="8">
        <v>0.88078699999999999</v>
      </c>
      <c r="E31" s="6">
        <v>9981</v>
      </c>
      <c r="F31" s="3">
        <f t="shared" si="0"/>
        <v>11331.911120395736</v>
      </c>
      <c r="G31" s="7">
        <v>0.5</v>
      </c>
      <c r="H31" s="3">
        <f t="shared" si="1"/>
        <v>5665.9555601978682</v>
      </c>
      <c r="I31" s="5">
        <f t="shared" si="2"/>
        <v>4059.6</v>
      </c>
      <c r="J31" s="5">
        <f t="shared" si="3"/>
        <v>3856.6</v>
      </c>
      <c r="K31" s="5">
        <f t="shared" si="3"/>
        <v>203</v>
      </c>
    </row>
    <row r="32" spans="1:11">
      <c r="A32" s="11">
        <v>28</v>
      </c>
      <c r="B32" s="1" t="s">
        <v>57</v>
      </c>
      <c r="C32" s="2" t="s">
        <v>58</v>
      </c>
      <c r="D32" s="8">
        <v>0.94642800000000005</v>
      </c>
      <c r="E32" s="6">
        <v>7373</v>
      </c>
      <c r="F32" s="3">
        <f t="shared" si="0"/>
        <v>7790.3443262456303</v>
      </c>
      <c r="G32" s="7">
        <v>0.5</v>
      </c>
      <c r="H32" s="3">
        <f t="shared" si="1"/>
        <v>3895.1721631228152</v>
      </c>
      <c r="I32" s="5">
        <f t="shared" si="2"/>
        <v>2790.8</v>
      </c>
      <c r="J32" s="5">
        <f t="shared" si="3"/>
        <v>2651.3</v>
      </c>
      <c r="K32" s="5">
        <f t="shared" si="3"/>
        <v>139.5</v>
      </c>
    </row>
    <row r="33" spans="1:11">
      <c r="A33" s="11">
        <v>29</v>
      </c>
      <c r="B33" s="1" t="s">
        <v>60</v>
      </c>
      <c r="C33" s="2"/>
      <c r="D33" s="8">
        <v>0.93225999999999998</v>
      </c>
      <c r="E33" s="6">
        <v>32817</v>
      </c>
      <c r="F33" s="3">
        <f t="shared" si="0"/>
        <v>35201.553214768413</v>
      </c>
      <c r="G33" s="7">
        <v>0.5</v>
      </c>
      <c r="H33" s="3">
        <f t="shared" ref="H33:H37" si="4">G33*F33</f>
        <v>17600.776607384207</v>
      </c>
      <c r="I33" s="5">
        <f t="shared" ref="I33:I37" si="5">SUM(J33:K33)</f>
        <v>12610.7</v>
      </c>
      <c r="J33" s="5">
        <f t="shared" ref="J33:K36" si="6">ROUND(J$38*$H33/$H$38,1)</f>
        <v>11980.2</v>
      </c>
      <c r="K33" s="5">
        <f t="shared" si="6"/>
        <v>630.5</v>
      </c>
    </row>
    <row r="34" spans="1:11">
      <c r="A34" s="11">
        <v>30</v>
      </c>
      <c r="B34" s="1" t="s">
        <v>61</v>
      </c>
      <c r="C34" s="2"/>
      <c r="D34" s="8">
        <v>1.193819</v>
      </c>
      <c r="E34" s="6">
        <v>73279</v>
      </c>
      <c r="F34" s="3">
        <f t="shared" si="0"/>
        <v>61382.001794241842</v>
      </c>
      <c r="G34" s="7">
        <v>0.5</v>
      </c>
      <c r="H34" s="3">
        <f t="shared" si="4"/>
        <v>30691.000897120921</v>
      </c>
      <c r="I34" s="5">
        <f t="shared" si="5"/>
        <v>21989.7</v>
      </c>
      <c r="J34" s="5">
        <f t="shared" si="6"/>
        <v>20890.2</v>
      </c>
      <c r="K34" s="5">
        <f t="shared" si="6"/>
        <v>1099.5</v>
      </c>
    </row>
    <row r="35" spans="1:11">
      <c r="A35" s="11">
        <v>31</v>
      </c>
      <c r="B35" s="1" t="s">
        <v>62</v>
      </c>
      <c r="C35" s="2"/>
      <c r="D35" s="8">
        <v>0.90605500000000005</v>
      </c>
      <c r="E35" s="6">
        <v>23966</v>
      </c>
      <c r="F35" s="3">
        <f t="shared" si="0"/>
        <v>26450.932890387448</v>
      </c>
      <c r="G35" s="7">
        <v>0.5</v>
      </c>
      <c r="H35" s="3">
        <f t="shared" si="4"/>
        <v>13225.466445193724</v>
      </c>
      <c r="I35" s="5">
        <f t="shared" si="5"/>
        <v>9475.9</v>
      </c>
      <c r="J35" s="5">
        <f t="shared" si="6"/>
        <v>9002.1</v>
      </c>
      <c r="K35" s="5">
        <f t="shared" si="6"/>
        <v>473.8</v>
      </c>
    </row>
    <row r="36" spans="1:11">
      <c r="A36" s="11">
        <v>32</v>
      </c>
      <c r="B36" s="1" t="s">
        <v>63</v>
      </c>
      <c r="C36" s="2"/>
      <c r="D36" s="8">
        <v>0.91386000000000001</v>
      </c>
      <c r="E36" s="6">
        <v>33593</v>
      </c>
      <c r="F36" s="3">
        <f t="shared" si="0"/>
        <v>36759.459873503598</v>
      </c>
      <c r="G36" s="7">
        <v>0.5</v>
      </c>
      <c r="H36" s="3">
        <f t="shared" si="4"/>
        <v>18379.729936751799</v>
      </c>
      <c r="I36" s="5">
        <f t="shared" si="5"/>
        <v>13168.8</v>
      </c>
      <c r="J36" s="5">
        <f t="shared" si="6"/>
        <v>12510.4</v>
      </c>
      <c r="K36" s="5">
        <f t="shared" si="6"/>
        <v>658.4</v>
      </c>
    </row>
    <row r="37" spans="1:11">
      <c r="A37" s="11">
        <v>33</v>
      </c>
      <c r="B37" s="1" t="s">
        <v>64</v>
      </c>
      <c r="C37" s="2"/>
      <c r="D37" s="8">
        <v>1.116126</v>
      </c>
      <c r="E37" s="6">
        <v>527733</v>
      </c>
      <c r="F37" s="3">
        <f t="shared" si="0"/>
        <v>472825.64871708036</v>
      </c>
      <c r="G37" s="7">
        <v>0.5</v>
      </c>
      <c r="H37" s="3">
        <f t="shared" si="4"/>
        <v>236412.82435854018</v>
      </c>
      <c r="I37" s="5">
        <f t="shared" si="5"/>
        <v>169386.6</v>
      </c>
      <c r="J37" s="5">
        <f>ROUND(J$38*$H37/$H$38,1)+0.1</f>
        <v>160917</v>
      </c>
      <c r="K37" s="5">
        <f>ROUND(K$38*$H37/$H$38,1)+0.3</f>
        <v>8469.5999999999985</v>
      </c>
    </row>
    <row r="38" spans="1:11">
      <c r="A38" s="11"/>
      <c r="B38" s="1" t="s">
        <v>65</v>
      </c>
      <c r="C38" s="2"/>
      <c r="D38" s="8"/>
      <c r="E38" s="6">
        <f>SUM(E5:E37)</f>
        <v>838967</v>
      </c>
      <c r="F38" s="3">
        <f t="shared" ref="F38:I38" si="7">SUM(F5:F37)</f>
        <v>795944.59988705919</v>
      </c>
      <c r="G38" s="7"/>
      <c r="H38" s="3">
        <f t="shared" si="7"/>
        <v>431182.59690010612</v>
      </c>
      <c r="I38" s="5">
        <f t="shared" si="7"/>
        <v>308935.90000000002</v>
      </c>
      <c r="J38" s="5">
        <v>293489.09999999998</v>
      </c>
      <c r="K38" s="5">
        <v>15446.8</v>
      </c>
    </row>
    <row r="39" spans="1:11">
      <c r="I39" s="16"/>
      <c r="J39" s="16"/>
      <c r="K39" s="16"/>
    </row>
  </sheetData>
  <sheetProtection password="CF46" sheet="1" objects="1" scenarios="1"/>
  <autoFilter ref="A4:K38"/>
  <mergeCells count="12">
    <mergeCell ref="I3:I4"/>
    <mergeCell ref="J3:K3"/>
    <mergeCell ref="A1:K1"/>
    <mergeCell ref="A2:A4"/>
    <mergeCell ref="B2:B4"/>
    <mergeCell ref="D2:D4"/>
    <mergeCell ref="C2:C4"/>
    <mergeCell ref="E2:E4"/>
    <mergeCell ref="F2:F4"/>
    <mergeCell ref="G2:G4"/>
    <mergeCell ref="H2:H4"/>
    <mergeCell ref="I2:K2"/>
  </mergeCells>
  <pageMargins left="0.19685039370078741" right="0.19685039370078741" top="1.1811023622047243" bottom="0.19685039370078741" header="0.19685039370078741" footer="0.19685039370078741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1"/>
  <sheetViews>
    <sheetView tabSelected="1" workbookViewId="0">
      <selection activeCell="E2" sqref="E2:E4"/>
    </sheetView>
  </sheetViews>
  <sheetFormatPr defaultRowHeight="11.25"/>
  <cols>
    <col min="1" max="1" width="5.140625" style="15" bestFit="1" customWidth="1"/>
    <col min="2" max="2" width="30.7109375" style="15" bestFit="1" customWidth="1"/>
    <col min="3" max="3" width="28.42578125" style="15" bestFit="1" customWidth="1"/>
    <col min="4" max="4" width="11.7109375" style="15" customWidth="1"/>
    <col min="5" max="5" width="10.28515625" style="15" customWidth="1"/>
    <col min="6" max="8" width="9.140625" style="15"/>
    <col min="9" max="11" width="9.140625" style="15" customWidth="1"/>
    <col min="12" max="16384" width="9.140625" style="15"/>
  </cols>
  <sheetData>
    <row r="1" spans="1:11" ht="18.75">
      <c r="A1" s="17" t="s">
        <v>127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1.25" customHeight="1">
      <c r="A2" s="18" t="s">
        <v>1</v>
      </c>
      <c r="B2" s="18" t="s">
        <v>2</v>
      </c>
      <c r="C2" s="20" t="s">
        <v>4</v>
      </c>
      <c r="D2" s="18" t="s">
        <v>122</v>
      </c>
      <c r="E2" s="20" t="s">
        <v>128</v>
      </c>
      <c r="F2" s="20" t="s">
        <v>5</v>
      </c>
      <c r="G2" s="20" t="s">
        <v>6</v>
      </c>
      <c r="H2" s="20" t="s">
        <v>7</v>
      </c>
      <c r="I2" s="21" t="s">
        <v>129</v>
      </c>
      <c r="J2" s="21"/>
      <c r="K2" s="21"/>
    </row>
    <row r="3" spans="1:11">
      <c r="A3" s="18"/>
      <c r="B3" s="18"/>
      <c r="C3" s="20"/>
      <c r="D3" s="18"/>
      <c r="E3" s="20"/>
      <c r="F3" s="20"/>
      <c r="G3" s="20"/>
      <c r="H3" s="20"/>
      <c r="I3" s="21" t="s">
        <v>9</v>
      </c>
      <c r="J3" s="21" t="s">
        <v>8</v>
      </c>
      <c r="K3" s="21"/>
    </row>
    <row r="4" spans="1:11" ht="68.25" customHeight="1">
      <c r="A4" s="19"/>
      <c r="B4" s="19"/>
      <c r="C4" s="20"/>
      <c r="D4" s="19"/>
      <c r="E4" s="20"/>
      <c r="F4" s="20"/>
      <c r="G4" s="20"/>
      <c r="H4" s="20"/>
      <c r="I4" s="21"/>
      <c r="J4" s="14" t="s">
        <v>10</v>
      </c>
      <c r="K4" s="14" t="s">
        <v>11</v>
      </c>
    </row>
    <row r="5" spans="1:11">
      <c r="A5" s="12">
        <v>1</v>
      </c>
      <c r="B5" s="1" t="s">
        <v>12</v>
      </c>
      <c r="C5" s="2" t="s">
        <v>13</v>
      </c>
      <c r="D5" s="8">
        <v>0.91448399999999996</v>
      </c>
      <c r="E5" s="6">
        <v>11526</v>
      </c>
      <c r="F5" s="3">
        <f t="shared" ref="F5:F39" si="0">E5/D5</f>
        <v>12603.829044575958</v>
      </c>
      <c r="G5" s="7">
        <v>0.5</v>
      </c>
      <c r="H5" s="3">
        <f t="shared" ref="H5:H34" si="1">G5*F5</f>
        <v>6301.9145222879788</v>
      </c>
      <c r="I5" s="5">
        <f t="shared" ref="I5:I34" si="2">SUM(J5:K5)</f>
        <v>4755.3</v>
      </c>
      <c r="J5" s="5">
        <f t="shared" ref="J5:K34" si="3">ROUND(J$40*$H5/$H$40,1)</f>
        <v>4517.5</v>
      </c>
      <c r="K5" s="5">
        <f t="shared" si="3"/>
        <v>237.8</v>
      </c>
    </row>
    <row r="6" spans="1:11">
      <c r="A6" s="12">
        <v>2</v>
      </c>
      <c r="B6" s="1" t="s">
        <v>14</v>
      </c>
      <c r="C6" s="2" t="s">
        <v>15</v>
      </c>
      <c r="D6" s="8">
        <v>0.92928699999999997</v>
      </c>
      <c r="E6" s="6">
        <v>10355</v>
      </c>
      <c r="F6" s="3">
        <f t="shared" si="0"/>
        <v>11142.951531658142</v>
      </c>
      <c r="G6" s="7">
        <v>0.5</v>
      </c>
      <c r="H6" s="3">
        <f t="shared" si="1"/>
        <v>5571.475765829071</v>
      </c>
      <c r="I6" s="5">
        <f t="shared" si="2"/>
        <v>4204.1000000000004</v>
      </c>
      <c r="J6" s="5">
        <f t="shared" si="3"/>
        <v>3993.9</v>
      </c>
      <c r="K6" s="5">
        <f t="shared" si="3"/>
        <v>210.2</v>
      </c>
    </row>
    <row r="7" spans="1:11">
      <c r="A7" s="12">
        <v>3</v>
      </c>
      <c r="B7" s="10" t="s">
        <v>14</v>
      </c>
      <c r="C7" s="4" t="s">
        <v>96</v>
      </c>
      <c r="D7" s="8">
        <v>0.92928699999999997</v>
      </c>
      <c r="E7" s="6">
        <v>1419</v>
      </c>
      <c r="F7" s="3">
        <f t="shared" si="0"/>
        <v>1526.9771340823663</v>
      </c>
      <c r="G7" s="7">
        <v>1</v>
      </c>
      <c r="H7" s="3">
        <f t="shared" si="1"/>
        <v>1526.9771340823663</v>
      </c>
      <c r="I7" s="5">
        <f t="shared" si="2"/>
        <v>1152.1999999999998</v>
      </c>
      <c r="J7" s="5">
        <f t="shared" si="3"/>
        <v>1094.5999999999999</v>
      </c>
      <c r="K7" s="5">
        <f t="shared" si="3"/>
        <v>57.6</v>
      </c>
    </row>
    <row r="8" spans="1:11">
      <c r="A8" s="12">
        <v>4</v>
      </c>
      <c r="B8" s="1" t="s">
        <v>20</v>
      </c>
      <c r="C8" s="2" t="s">
        <v>21</v>
      </c>
      <c r="D8" s="8">
        <v>0.89524800000000004</v>
      </c>
      <c r="E8" s="6">
        <v>6168</v>
      </c>
      <c r="F8" s="3">
        <f t="shared" si="0"/>
        <v>6889.7110074526836</v>
      </c>
      <c r="G8" s="7">
        <v>0.5</v>
      </c>
      <c r="H8" s="3">
        <f t="shared" si="1"/>
        <v>3444.8555037263418</v>
      </c>
      <c r="I8" s="5">
        <f t="shared" si="2"/>
        <v>2599.4</v>
      </c>
      <c r="J8" s="5">
        <f t="shared" si="3"/>
        <v>2469.4</v>
      </c>
      <c r="K8" s="5">
        <f t="shared" si="3"/>
        <v>130</v>
      </c>
    </row>
    <row r="9" spans="1:11">
      <c r="A9" s="12">
        <v>5</v>
      </c>
      <c r="B9" s="1" t="s">
        <v>20</v>
      </c>
      <c r="C9" s="2" t="s">
        <v>116</v>
      </c>
      <c r="D9" s="8">
        <v>0.89524800000000004</v>
      </c>
      <c r="E9" s="6">
        <v>1306</v>
      </c>
      <c r="F9" s="3">
        <f t="shared" si="0"/>
        <v>1458.8136471681589</v>
      </c>
      <c r="G9" s="7">
        <v>1</v>
      </c>
      <c r="H9" s="3">
        <f t="shared" si="1"/>
        <v>1458.8136471681589</v>
      </c>
      <c r="I9" s="5">
        <f t="shared" si="2"/>
        <v>1100.8</v>
      </c>
      <c r="J9" s="5">
        <f t="shared" si="3"/>
        <v>1045.8</v>
      </c>
      <c r="K9" s="5">
        <f t="shared" si="3"/>
        <v>55</v>
      </c>
    </row>
    <row r="10" spans="1:11">
      <c r="A10" s="12">
        <v>6</v>
      </c>
      <c r="B10" s="10" t="s">
        <v>97</v>
      </c>
      <c r="C10" s="4" t="s">
        <v>99</v>
      </c>
      <c r="D10" s="8">
        <v>0.941743</v>
      </c>
      <c r="E10" s="6">
        <v>1496</v>
      </c>
      <c r="F10" s="3">
        <f t="shared" si="0"/>
        <v>1588.5437959188441</v>
      </c>
      <c r="G10" s="7">
        <v>1</v>
      </c>
      <c r="H10" s="3">
        <f t="shared" si="1"/>
        <v>1588.5437959188441</v>
      </c>
      <c r="I10" s="5">
        <f t="shared" si="2"/>
        <v>1198.6000000000001</v>
      </c>
      <c r="J10" s="5">
        <f t="shared" si="3"/>
        <v>1138.7</v>
      </c>
      <c r="K10" s="5">
        <f t="shared" si="3"/>
        <v>59.9</v>
      </c>
    </row>
    <row r="11" spans="1:11">
      <c r="A11" s="12">
        <v>7</v>
      </c>
      <c r="B11" s="10" t="s">
        <v>97</v>
      </c>
      <c r="C11" s="4" t="s">
        <v>98</v>
      </c>
      <c r="D11" s="8">
        <v>0.941743</v>
      </c>
      <c r="E11" s="6">
        <v>1712</v>
      </c>
      <c r="F11" s="3">
        <f t="shared" si="0"/>
        <v>1817.9057343670195</v>
      </c>
      <c r="G11" s="7">
        <v>1</v>
      </c>
      <c r="H11" s="3">
        <f t="shared" si="1"/>
        <v>1817.9057343670195</v>
      </c>
      <c r="I11" s="5">
        <f t="shared" si="2"/>
        <v>1371.8</v>
      </c>
      <c r="J11" s="5">
        <f t="shared" si="3"/>
        <v>1303.2</v>
      </c>
      <c r="K11" s="5">
        <f t="shared" si="3"/>
        <v>68.599999999999994</v>
      </c>
    </row>
    <row r="12" spans="1:11">
      <c r="A12" s="12">
        <v>8</v>
      </c>
      <c r="B12" s="10" t="s">
        <v>74</v>
      </c>
      <c r="C12" s="4" t="s">
        <v>100</v>
      </c>
      <c r="D12" s="8">
        <v>0.95265999999999995</v>
      </c>
      <c r="E12" s="6">
        <v>1680</v>
      </c>
      <c r="F12" s="3">
        <f t="shared" si="0"/>
        <v>1763.4832993932778</v>
      </c>
      <c r="G12" s="7">
        <v>1</v>
      </c>
      <c r="H12" s="3">
        <f t="shared" si="1"/>
        <v>1763.4832993932778</v>
      </c>
      <c r="I12" s="5">
        <f t="shared" si="2"/>
        <v>1330.7</v>
      </c>
      <c r="J12" s="5">
        <f t="shared" si="3"/>
        <v>1264.2</v>
      </c>
      <c r="K12" s="5">
        <f t="shared" si="3"/>
        <v>66.5</v>
      </c>
    </row>
    <row r="13" spans="1:11">
      <c r="A13" s="12">
        <v>9</v>
      </c>
      <c r="B13" s="10" t="s">
        <v>74</v>
      </c>
      <c r="C13" s="4" t="s">
        <v>101</v>
      </c>
      <c r="D13" s="8">
        <v>0.95265999999999995</v>
      </c>
      <c r="E13" s="6">
        <v>2018</v>
      </c>
      <c r="F13" s="3">
        <f t="shared" si="0"/>
        <v>2118.2793441521635</v>
      </c>
      <c r="G13" s="7">
        <v>1</v>
      </c>
      <c r="H13" s="3">
        <f t="shared" si="1"/>
        <v>2118.2793441521635</v>
      </c>
      <c r="I13" s="5">
        <f t="shared" si="2"/>
        <v>1598.4</v>
      </c>
      <c r="J13" s="5">
        <f t="shared" si="3"/>
        <v>1518.5</v>
      </c>
      <c r="K13" s="5">
        <f t="shared" si="3"/>
        <v>79.900000000000006</v>
      </c>
    </row>
    <row r="14" spans="1:11">
      <c r="A14" s="12">
        <v>10</v>
      </c>
      <c r="B14" s="10" t="s">
        <v>74</v>
      </c>
      <c r="C14" s="4" t="s">
        <v>102</v>
      </c>
      <c r="D14" s="8">
        <v>0.95265999999999995</v>
      </c>
      <c r="E14" s="6">
        <v>1572</v>
      </c>
      <c r="F14" s="3">
        <f t="shared" si="0"/>
        <v>1650.1165158608528</v>
      </c>
      <c r="G14" s="7">
        <v>1</v>
      </c>
      <c r="H14" s="3">
        <f t="shared" si="1"/>
        <v>1650.1165158608528</v>
      </c>
      <c r="I14" s="5">
        <f t="shared" si="2"/>
        <v>1245.2</v>
      </c>
      <c r="J14" s="5">
        <f t="shared" si="3"/>
        <v>1182.9000000000001</v>
      </c>
      <c r="K14" s="5">
        <f t="shared" si="3"/>
        <v>62.3</v>
      </c>
    </row>
    <row r="15" spans="1:11">
      <c r="A15" s="12">
        <v>11</v>
      </c>
      <c r="B15" s="10" t="s">
        <v>25</v>
      </c>
      <c r="C15" s="4" t="s">
        <v>103</v>
      </c>
      <c r="D15" s="8">
        <v>0.94491999999999998</v>
      </c>
      <c r="E15" s="6">
        <v>1833</v>
      </c>
      <c r="F15" s="3">
        <f t="shared" si="0"/>
        <v>1939.846759514033</v>
      </c>
      <c r="G15" s="7">
        <v>1</v>
      </c>
      <c r="H15" s="3">
        <f t="shared" si="1"/>
        <v>1939.846759514033</v>
      </c>
      <c r="I15" s="5">
        <f t="shared" si="2"/>
        <v>1463.8</v>
      </c>
      <c r="J15" s="5">
        <f t="shared" si="3"/>
        <v>1390.6</v>
      </c>
      <c r="K15" s="5">
        <f t="shared" si="3"/>
        <v>73.2</v>
      </c>
    </row>
    <row r="16" spans="1:11">
      <c r="A16" s="12">
        <v>12</v>
      </c>
      <c r="B16" s="1" t="s">
        <v>27</v>
      </c>
      <c r="C16" s="2" t="s">
        <v>28</v>
      </c>
      <c r="D16" s="8">
        <v>0.94898199999999999</v>
      </c>
      <c r="E16" s="6">
        <v>11414</v>
      </c>
      <c r="F16" s="3">
        <f t="shared" si="0"/>
        <v>12027.625392262446</v>
      </c>
      <c r="G16" s="7">
        <v>0.5</v>
      </c>
      <c r="H16" s="3">
        <f t="shared" si="1"/>
        <v>6013.8126961312228</v>
      </c>
      <c r="I16" s="5">
        <f t="shared" si="2"/>
        <v>4537.8999999999996</v>
      </c>
      <c r="J16" s="5">
        <f t="shared" si="3"/>
        <v>4311</v>
      </c>
      <c r="K16" s="5">
        <f t="shared" si="3"/>
        <v>226.9</v>
      </c>
    </row>
    <row r="17" spans="1:11">
      <c r="A17" s="12">
        <v>13</v>
      </c>
      <c r="B17" s="10" t="s">
        <v>80</v>
      </c>
      <c r="C17" s="4" t="s">
        <v>104</v>
      </c>
      <c r="D17" s="8">
        <v>0.89947699999999997</v>
      </c>
      <c r="E17" s="6">
        <v>1943</v>
      </c>
      <c r="F17" s="3">
        <f t="shared" si="0"/>
        <v>2160.1441726692292</v>
      </c>
      <c r="G17" s="7">
        <v>1</v>
      </c>
      <c r="H17" s="3">
        <f t="shared" si="1"/>
        <v>2160.1441726692292</v>
      </c>
      <c r="I17" s="5">
        <f t="shared" si="2"/>
        <v>1630</v>
      </c>
      <c r="J17" s="5">
        <f t="shared" si="3"/>
        <v>1548.5</v>
      </c>
      <c r="K17" s="5">
        <f t="shared" si="3"/>
        <v>81.5</v>
      </c>
    </row>
    <row r="18" spans="1:11">
      <c r="A18" s="12">
        <v>14</v>
      </c>
      <c r="B18" s="10" t="s">
        <v>81</v>
      </c>
      <c r="C18" s="4" t="s">
        <v>105</v>
      </c>
      <c r="D18" s="8">
        <v>0.91655399999999998</v>
      </c>
      <c r="E18" s="6">
        <v>2126</v>
      </c>
      <c r="F18" s="3">
        <f t="shared" si="0"/>
        <v>2319.5578220159423</v>
      </c>
      <c r="G18" s="7">
        <v>1</v>
      </c>
      <c r="H18" s="3">
        <f t="shared" si="1"/>
        <v>2319.5578220159423</v>
      </c>
      <c r="I18" s="5">
        <f t="shared" si="2"/>
        <v>1750.3</v>
      </c>
      <c r="J18" s="5">
        <f t="shared" si="3"/>
        <v>1662.8</v>
      </c>
      <c r="K18" s="5">
        <f t="shared" si="3"/>
        <v>87.5</v>
      </c>
    </row>
    <row r="19" spans="1:11">
      <c r="A19" s="12">
        <v>15</v>
      </c>
      <c r="B19" s="10" t="s">
        <v>106</v>
      </c>
      <c r="C19" s="4" t="s">
        <v>107</v>
      </c>
      <c r="D19" s="8">
        <v>0.93131200000000003</v>
      </c>
      <c r="E19" s="6">
        <v>1826</v>
      </c>
      <c r="F19" s="3">
        <f t="shared" si="0"/>
        <v>1960.6748329238751</v>
      </c>
      <c r="G19" s="7">
        <v>1</v>
      </c>
      <c r="H19" s="3">
        <f t="shared" si="1"/>
        <v>1960.6748329238751</v>
      </c>
      <c r="I19" s="5">
        <f t="shared" si="2"/>
        <v>1479.5</v>
      </c>
      <c r="J19" s="5">
        <f t="shared" si="3"/>
        <v>1405.5</v>
      </c>
      <c r="K19" s="5">
        <f t="shared" si="3"/>
        <v>74</v>
      </c>
    </row>
    <row r="20" spans="1:11">
      <c r="A20" s="12">
        <v>16</v>
      </c>
      <c r="B20" s="10" t="s">
        <v>106</v>
      </c>
      <c r="C20" s="4" t="s">
        <v>108</v>
      </c>
      <c r="D20" s="8">
        <v>0.93131200000000003</v>
      </c>
      <c r="E20" s="6">
        <v>1731</v>
      </c>
      <c r="F20" s="3">
        <f t="shared" si="0"/>
        <v>1858.6682014190733</v>
      </c>
      <c r="G20" s="7">
        <v>1</v>
      </c>
      <c r="H20" s="3">
        <f t="shared" si="1"/>
        <v>1858.6682014190733</v>
      </c>
      <c r="I20" s="5">
        <f t="shared" si="2"/>
        <v>1402.5</v>
      </c>
      <c r="J20" s="5">
        <f t="shared" si="3"/>
        <v>1332.4</v>
      </c>
      <c r="K20" s="5">
        <f t="shared" si="3"/>
        <v>70.099999999999994</v>
      </c>
    </row>
    <row r="21" spans="1:11">
      <c r="A21" s="12">
        <v>17</v>
      </c>
      <c r="B21" s="1" t="s">
        <v>32</v>
      </c>
      <c r="C21" s="2" t="s">
        <v>33</v>
      </c>
      <c r="D21" s="8">
        <v>0.98544100000000001</v>
      </c>
      <c r="E21" s="6">
        <v>22798</v>
      </c>
      <c r="F21" s="3">
        <f t="shared" si="0"/>
        <v>23134.819842080855</v>
      </c>
      <c r="G21" s="7">
        <v>0.5</v>
      </c>
      <c r="H21" s="3">
        <f t="shared" si="1"/>
        <v>11567.409921040427</v>
      </c>
      <c r="I21" s="5">
        <f t="shared" si="2"/>
        <v>8728.5</v>
      </c>
      <c r="J21" s="5">
        <f t="shared" si="3"/>
        <v>8292.1</v>
      </c>
      <c r="K21" s="5">
        <f t="shared" si="3"/>
        <v>436.4</v>
      </c>
    </row>
    <row r="22" spans="1:11">
      <c r="A22" s="12">
        <v>18</v>
      </c>
      <c r="B22" s="10" t="s">
        <v>37</v>
      </c>
      <c r="C22" s="4" t="s">
        <v>109</v>
      </c>
      <c r="D22" s="8">
        <v>0.96433000000000002</v>
      </c>
      <c r="E22" s="6">
        <v>1431</v>
      </c>
      <c r="F22" s="3">
        <f t="shared" si="0"/>
        <v>1483.9318490558212</v>
      </c>
      <c r="G22" s="7">
        <v>1</v>
      </c>
      <c r="H22" s="3">
        <f t="shared" si="1"/>
        <v>1483.9318490558212</v>
      </c>
      <c r="I22" s="5">
        <f t="shared" si="2"/>
        <v>1119.8</v>
      </c>
      <c r="J22" s="5">
        <f t="shared" si="3"/>
        <v>1063.8</v>
      </c>
      <c r="K22" s="5">
        <f t="shared" si="3"/>
        <v>56</v>
      </c>
    </row>
    <row r="23" spans="1:11">
      <c r="A23" s="12">
        <v>19</v>
      </c>
      <c r="B23" s="10" t="s">
        <v>37</v>
      </c>
      <c r="C23" s="4" t="s">
        <v>117</v>
      </c>
      <c r="D23" s="8">
        <v>0.96433000000000002</v>
      </c>
      <c r="E23" s="6">
        <v>1312</v>
      </c>
      <c r="F23" s="3">
        <f t="shared" si="0"/>
        <v>1360.5301089875873</v>
      </c>
      <c r="G23" s="7">
        <v>1</v>
      </c>
      <c r="H23" s="3">
        <f t="shared" si="1"/>
        <v>1360.5301089875873</v>
      </c>
      <c r="I23" s="5">
        <f t="shared" si="2"/>
        <v>1026.5999999999999</v>
      </c>
      <c r="J23" s="5">
        <f t="shared" si="3"/>
        <v>975.3</v>
      </c>
      <c r="K23" s="5">
        <f t="shared" si="3"/>
        <v>51.3</v>
      </c>
    </row>
    <row r="24" spans="1:11">
      <c r="A24" s="12">
        <v>20</v>
      </c>
      <c r="B24" s="1" t="s">
        <v>37</v>
      </c>
      <c r="C24" s="2" t="s">
        <v>39</v>
      </c>
      <c r="D24" s="8">
        <v>0.96433000000000002</v>
      </c>
      <c r="E24" s="6">
        <v>3371</v>
      </c>
      <c r="F24" s="3">
        <f t="shared" si="0"/>
        <v>3495.6913089917352</v>
      </c>
      <c r="G24" s="7">
        <v>0.5</v>
      </c>
      <c r="H24" s="3">
        <f t="shared" si="1"/>
        <v>1747.8456544958676</v>
      </c>
      <c r="I24" s="5">
        <f t="shared" si="2"/>
        <v>1318.8000000000002</v>
      </c>
      <c r="J24" s="5">
        <f t="shared" si="3"/>
        <v>1252.9000000000001</v>
      </c>
      <c r="K24" s="5">
        <f t="shared" si="3"/>
        <v>65.900000000000006</v>
      </c>
    </row>
    <row r="25" spans="1:11">
      <c r="A25" s="12">
        <v>21</v>
      </c>
      <c r="B25" s="10" t="s">
        <v>37</v>
      </c>
      <c r="C25" s="4" t="s">
        <v>110</v>
      </c>
      <c r="D25" s="8">
        <v>0.96433000000000002</v>
      </c>
      <c r="E25" s="6">
        <v>1669</v>
      </c>
      <c r="F25" s="3">
        <f t="shared" si="0"/>
        <v>1730.7353291922889</v>
      </c>
      <c r="G25" s="7">
        <v>1</v>
      </c>
      <c r="H25" s="3">
        <f t="shared" si="1"/>
        <v>1730.7353291922889</v>
      </c>
      <c r="I25" s="5">
        <f t="shared" si="2"/>
        <v>1306</v>
      </c>
      <c r="J25" s="5">
        <f t="shared" si="3"/>
        <v>1240.7</v>
      </c>
      <c r="K25" s="5">
        <f t="shared" si="3"/>
        <v>65.3</v>
      </c>
    </row>
    <row r="26" spans="1:11">
      <c r="A26" s="12">
        <v>22</v>
      </c>
      <c r="B26" s="1" t="s">
        <v>111</v>
      </c>
      <c r="C26" s="2" t="s">
        <v>42</v>
      </c>
      <c r="D26" s="8">
        <v>0.94969199999999998</v>
      </c>
      <c r="E26" s="6">
        <v>5895</v>
      </c>
      <c r="F26" s="3">
        <f t="shared" si="0"/>
        <v>6207.2756219911298</v>
      </c>
      <c r="G26" s="7">
        <v>0.5</v>
      </c>
      <c r="H26" s="3">
        <f t="shared" si="1"/>
        <v>3103.6378109955649</v>
      </c>
      <c r="I26" s="5">
        <f t="shared" si="2"/>
        <v>2341.9</v>
      </c>
      <c r="J26" s="5">
        <f t="shared" si="3"/>
        <v>2224.8000000000002</v>
      </c>
      <c r="K26" s="5">
        <f t="shared" si="3"/>
        <v>117.1</v>
      </c>
    </row>
    <row r="27" spans="1:11">
      <c r="A27" s="12">
        <v>23</v>
      </c>
      <c r="B27" s="10" t="s">
        <v>111</v>
      </c>
      <c r="C27" s="4" t="s">
        <v>112</v>
      </c>
      <c r="D27" s="8">
        <v>0.94969199999999998</v>
      </c>
      <c r="E27" s="6">
        <v>1869</v>
      </c>
      <c r="F27" s="3">
        <f t="shared" si="0"/>
        <v>1968.0064694658899</v>
      </c>
      <c r="G27" s="7">
        <v>1</v>
      </c>
      <c r="H27" s="3">
        <f t="shared" si="1"/>
        <v>1968.0064694658899</v>
      </c>
      <c r="I27" s="5">
        <f t="shared" si="2"/>
        <v>1485.1</v>
      </c>
      <c r="J27" s="5">
        <f t="shared" si="3"/>
        <v>1410.8</v>
      </c>
      <c r="K27" s="5">
        <f t="shared" si="3"/>
        <v>74.3</v>
      </c>
    </row>
    <row r="28" spans="1:11">
      <c r="A28" s="12">
        <v>24</v>
      </c>
      <c r="B28" s="10" t="s">
        <v>46</v>
      </c>
      <c r="C28" s="4" t="s">
        <v>113</v>
      </c>
      <c r="D28" s="8">
        <v>0.93123100000000003</v>
      </c>
      <c r="E28" s="6">
        <v>1911</v>
      </c>
      <c r="F28" s="3">
        <f t="shared" si="0"/>
        <v>2052.1224057188815</v>
      </c>
      <c r="G28" s="7">
        <v>1</v>
      </c>
      <c r="H28" s="3">
        <f t="shared" si="1"/>
        <v>2052.1224057188815</v>
      </c>
      <c r="I28" s="5">
        <f t="shared" si="2"/>
        <v>1548.5</v>
      </c>
      <c r="J28" s="5">
        <f t="shared" si="3"/>
        <v>1471.1</v>
      </c>
      <c r="K28" s="5">
        <f t="shared" si="3"/>
        <v>77.400000000000006</v>
      </c>
    </row>
    <row r="29" spans="1:11">
      <c r="A29" s="12">
        <v>25</v>
      </c>
      <c r="B29" s="10" t="s">
        <v>121</v>
      </c>
      <c r="C29" s="4" t="s">
        <v>114</v>
      </c>
      <c r="D29" s="8">
        <v>0.91463099999999997</v>
      </c>
      <c r="E29" s="6">
        <v>1352</v>
      </c>
      <c r="F29" s="3">
        <f t="shared" si="0"/>
        <v>1478.1917516462925</v>
      </c>
      <c r="G29" s="7">
        <v>1</v>
      </c>
      <c r="H29" s="3">
        <f t="shared" si="1"/>
        <v>1478.1917516462925</v>
      </c>
      <c r="I29" s="5">
        <f t="shared" si="2"/>
        <v>1115.3999999999999</v>
      </c>
      <c r="J29" s="5">
        <f t="shared" si="3"/>
        <v>1059.5999999999999</v>
      </c>
      <c r="K29" s="5">
        <f t="shared" si="3"/>
        <v>55.8</v>
      </c>
    </row>
    <row r="30" spans="1:11">
      <c r="A30" s="12">
        <v>26</v>
      </c>
      <c r="B30" s="2" t="s">
        <v>121</v>
      </c>
      <c r="C30" s="2" t="s">
        <v>52</v>
      </c>
      <c r="D30" s="9">
        <v>0.91463099999999997</v>
      </c>
      <c r="E30" s="6">
        <v>9981</v>
      </c>
      <c r="F30" s="3">
        <f t="shared" si="0"/>
        <v>10912.597539335535</v>
      </c>
      <c r="G30" s="7">
        <v>0.5</v>
      </c>
      <c r="H30" s="3">
        <f t="shared" si="1"/>
        <v>5456.2987696677674</v>
      </c>
      <c r="I30" s="5">
        <f t="shared" si="2"/>
        <v>4117.2</v>
      </c>
      <c r="J30" s="5">
        <f t="shared" si="3"/>
        <v>3911.3</v>
      </c>
      <c r="K30" s="5">
        <f t="shared" si="3"/>
        <v>205.9</v>
      </c>
    </row>
    <row r="31" spans="1:11">
      <c r="A31" s="12">
        <v>27</v>
      </c>
      <c r="B31" s="10" t="s">
        <v>121</v>
      </c>
      <c r="C31" s="4" t="s">
        <v>115</v>
      </c>
      <c r="D31" s="8">
        <v>0.91463099999999997</v>
      </c>
      <c r="E31" s="6">
        <v>1571</v>
      </c>
      <c r="F31" s="3">
        <f t="shared" si="0"/>
        <v>1717.6325753227259</v>
      </c>
      <c r="G31" s="7">
        <v>1</v>
      </c>
      <c r="H31" s="3">
        <f t="shared" si="1"/>
        <v>1717.6325753227259</v>
      </c>
      <c r="I31" s="5">
        <f t="shared" si="2"/>
        <v>1296.0999999999999</v>
      </c>
      <c r="J31" s="5">
        <f t="shared" si="3"/>
        <v>1231.3</v>
      </c>
      <c r="K31" s="5">
        <f t="shared" si="3"/>
        <v>64.8</v>
      </c>
    </row>
    <row r="32" spans="1:11">
      <c r="A32" s="12">
        <v>28</v>
      </c>
      <c r="B32" s="10" t="s">
        <v>55</v>
      </c>
      <c r="C32" s="4" t="s">
        <v>120</v>
      </c>
      <c r="D32" s="8">
        <v>0.93023299999999998</v>
      </c>
      <c r="E32" s="6">
        <v>1583</v>
      </c>
      <c r="F32" s="3">
        <f t="shared" si="0"/>
        <v>1701.724191681009</v>
      </c>
      <c r="G32" s="7">
        <v>1</v>
      </c>
      <c r="H32" s="3">
        <f t="shared" si="1"/>
        <v>1701.724191681009</v>
      </c>
      <c r="I32" s="5">
        <f t="shared" si="2"/>
        <v>1284.1000000000001</v>
      </c>
      <c r="J32" s="5">
        <f t="shared" si="3"/>
        <v>1219.9000000000001</v>
      </c>
      <c r="K32" s="5">
        <f t="shared" si="3"/>
        <v>64.2</v>
      </c>
    </row>
    <row r="33" spans="1:11">
      <c r="A33" s="12">
        <v>29</v>
      </c>
      <c r="B33" s="1" t="s">
        <v>57</v>
      </c>
      <c r="C33" s="2" t="s">
        <v>58</v>
      </c>
      <c r="D33" s="8">
        <v>0.97076499999999999</v>
      </c>
      <c r="E33" s="6">
        <v>7373</v>
      </c>
      <c r="F33" s="3">
        <f t="shared" si="0"/>
        <v>7595.0410243467777</v>
      </c>
      <c r="G33" s="7">
        <v>0.5</v>
      </c>
      <c r="H33" s="3">
        <f t="shared" si="1"/>
        <v>3797.5205121733889</v>
      </c>
      <c r="I33" s="5">
        <f t="shared" si="2"/>
        <v>2865.6000000000004</v>
      </c>
      <c r="J33" s="5">
        <f t="shared" si="3"/>
        <v>2722.3</v>
      </c>
      <c r="K33" s="5">
        <f t="shared" si="3"/>
        <v>143.30000000000001</v>
      </c>
    </row>
    <row r="34" spans="1:11">
      <c r="A34" s="12">
        <v>30</v>
      </c>
      <c r="B34" s="10" t="s">
        <v>118</v>
      </c>
      <c r="C34" s="4" t="s">
        <v>119</v>
      </c>
      <c r="D34" s="8">
        <v>0.91229700000000002</v>
      </c>
      <c r="E34" s="6">
        <v>1338</v>
      </c>
      <c r="F34" s="3">
        <f t="shared" si="0"/>
        <v>1466.6276442868934</v>
      </c>
      <c r="G34" s="7">
        <v>1</v>
      </c>
      <c r="H34" s="3">
        <f t="shared" si="1"/>
        <v>1466.6276442868934</v>
      </c>
      <c r="I34" s="5">
        <f t="shared" si="2"/>
        <v>1106.7</v>
      </c>
      <c r="J34" s="5">
        <f t="shared" si="3"/>
        <v>1051.4000000000001</v>
      </c>
      <c r="K34" s="5">
        <f t="shared" si="3"/>
        <v>55.3</v>
      </c>
    </row>
    <row r="35" spans="1:11">
      <c r="A35" s="12">
        <v>31</v>
      </c>
      <c r="B35" s="1" t="s">
        <v>60</v>
      </c>
      <c r="C35" s="2"/>
      <c r="D35" s="8">
        <v>0.94745900000000005</v>
      </c>
      <c r="E35" s="6">
        <v>32817</v>
      </c>
      <c r="F35" s="3">
        <f t="shared" si="0"/>
        <v>34636.854998474868</v>
      </c>
      <c r="G35" s="7">
        <v>0.5</v>
      </c>
      <c r="H35" s="3">
        <f t="shared" ref="H35:H38" si="4">G35*F35</f>
        <v>17318.427499237434</v>
      </c>
      <c r="I35" s="5">
        <f t="shared" ref="I35:I39" si="5">SUM(J35:K35)</f>
        <v>13068.1</v>
      </c>
      <c r="J35" s="5">
        <f t="shared" ref="J35:K39" si="6">ROUND(J$40*$H35/$H$40,1)</f>
        <v>12414.7</v>
      </c>
      <c r="K35" s="5">
        <f t="shared" si="6"/>
        <v>653.4</v>
      </c>
    </row>
    <row r="36" spans="1:11">
      <c r="A36" s="12">
        <v>32</v>
      </c>
      <c r="B36" s="1" t="s">
        <v>61</v>
      </c>
      <c r="C36" s="2"/>
      <c r="D36" s="8">
        <v>1.1993830000000001</v>
      </c>
      <c r="E36" s="6">
        <v>73279</v>
      </c>
      <c r="F36" s="3">
        <f t="shared" si="0"/>
        <v>61097.247501423641</v>
      </c>
      <c r="G36" s="7">
        <v>0.5</v>
      </c>
      <c r="H36" s="3">
        <f t="shared" si="4"/>
        <v>30548.62375071182</v>
      </c>
      <c r="I36" s="5">
        <f t="shared" si="5"/>
        <v>23051.399999999998</v>
      </c>
      <c r="J36" s="5">
        <f t="shared" si="6"/>
        <v>21898.799999999999</v>
      </c>
      <c r="K36" s="5">
        <f t="shared" si="6"/>
        <v>1152.5999999999999</v>
      </c>
    </row>
    <row r="37" spans="1:11">
      <c r="A37" s="12">
        <v>33</v>
      </c>
      <c r="B37" s="1" t="s">
        <v>62</v>
      </c>
      <c r="C37" s="2"/>
      <c r="D37" s="8">
        <v>0.92614700000000005</v>
      </c>
      <c r="E37" s="6">
        <v>23966</v>
      </c>
      <c r="F37" s="3">
        <f t="shared" si="0"/>
        <v>25877.101583225987</v>
      </c>
      <c r="G37" s="7">
        <v>0.5</v>
      </c>
      <c r="H37" s="3">
        <f t="shared" si="4"/>
        <v>12938.550791612994</v>
      </c>
      <c r="I37" s="5">
        <f t="shared" si="5"/>
        <v>9763.2000000000007</v>
      </c>
      <c r="J37" s="5">
        <f t="shared" si="6"/>
        <v>9275</v>
      </c>
      <c r="K37" s="5">
        <f t="shared" si="6"/>
        <v>488.2</v>
      </c>
    </row>
    <row r="38" spans="1:11">
      <c r="A38" s="12">
        <v>34</v>
      </c>
      <c r="B38" s="1" t="s">
        <v>63</v>
      </c>
      <c r="C38" s="2"/>
      <c r="D38" s="8">
        <v>0.93842999999999999</v>
      </c>
      <c r="E38" s="6">
        <v>33593</v>
      </c>
      <c r="F38" s="3">
        <f t="shared" si="0"/>
        <v>35797.022686828001</v>
      </c>
      <c r="G38" s="7">
        <v>0.5</v>
      </c>
      <c r="H38" s="3">
        <f t="shared" si="4"/>
        <v>17898.511343414</v>
      </c>
      <c r="I38" s="5">
        <f t="shared" si="5"/>
        <v>13505.8</v>
      </c>
      <c r="J38" s="5">
        <f t="shared" si="6"/>
        <v>12830.5</v>
      </c>
      <c r="K38" s="5">
        <f t="shared" si="6"/>
        <v>675.3</v>
      </c>
    </row>
    <row r="39" spans="1:11">
      <c r="A39" s="12">
        <v>35</v>
      </c>
      <c r="B39" s="1" t="s">
        <v>64</v>
      </c>
      <c r="C39" s="2"/>
      <c r="D39" s="8">
        <v>1.0700890000000001</v>
      </c>
      <c r="E39" s="6">
        <v>527733</v>
      </c>
      <c r="F39" s="3">
        <f t="shared" si="0"/>
        <v>493167.39074974135</v>
      </c>
      <c r="G39" s="7">
        <v>0.5</v>
      </c>
      <c r="H39" s="3">
        <f t="shared" ref="H39" si="7">G39*F39</f>
        <v>246583.69537487067</v>
      </c>
      <c r="I39" s="5">
        <f t="shared" si="5"/>
        <v>186066.59999999998</v>
      </c>
      <c r="J39" s="5">
        <f>ROUND(J$40*$H39/$H$40,1)-0.2</f>
        <v>176763.3</v>
      </c>
      <c r="K39" s="5">
        <f t="shared" si="6"/>
        <v>9303.2999999999993</v>
      </c>
    </row>
    <row r="40" spans="1:11">
      <c r="A40" s="13"/>
      <c r="B40" s="2" t="s">
        <v>65</v>
      </c>
      <c r="C40" s="2"/>
      <c r="D40" s="9"/>
      <c r="E40" s="6">
        <f>SUM(E5:E39)</f>
        <v>814967</v>
      </c>
      <c r="F40" s="3">
        <f t="shared" ref="F40:I40" si="8">SUM(F5:F39)</f>
        <v>781707.6734172313</v>
      </c>
      <c r="G40" s="7"/>
      <c r="H40" s="3">
        <f t="shared" si="8"/>
        <v>409415.09350103681</v>
      </c>
      <c r="I40" s="5">
        <f t="shared" si="8"/>
        <v>308935.89999999997</v>
      </c>
      <c r="J40" s="5">
        <v>293489.09999999998</v>
      </c>
      <c r="K40" s="5">
        <v>15446.8</v>
      </c>
    </row>
    <row r="41" spans="1:11">
      <c r="I41" s="16"/>
      <c r="J41" s="16"/>
      <c r="K41" s="16"/>
    </row>
  </sheetData>
  <sheetProtection password="CF46" sheet="1" objects="1" scenarios="1"/>
  <autoFilter ref="A4:K40"/>
  <mergeCells count="12">
    <mergeCell ref="C2:C4"/>
    <mergeCell ref="E2:E4"/>
    <mergeCell ref="A1:K1"/>
    <mergeCell ref="F2:F4"/>
    <mergeCell ref="G2:G4"/>
    <mergeCell ref="H2:H4"/>
    <mergeCell ref="I2:K2"/>
    <mergeCell ref="I3:I4"/>
    <mergeCell ref="J3:K3"/>
    <mergeCell ref="A2:A4"/>
    <mergeCell ref="B2:B4"/>
    <mergeCell ref="D2:D4"/>
  </mergeCells>
  <pageMargins left="0.19685039370078741" right="0.19685039370078741" top="1.1811023622047243" bottom="0.19685039370078741" header="0.19685039370078741" footer="0.19685039370078741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2019</vt:lpstr>
      <vt:lpstr>2020</vt:lpstr>
      <vt:lpstr>2021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sheglova</cp:lastModifiedBy>
  <cp:lastPrinted>2018-10-30T11:44:37Z</cp:lastPrinted>
  <dcterms:created xsi:type="dcterms:W3CDTF">2018-09-07T11:23:53Z</dcterms:created>
  <dcterms:modified xsi:type="dcterms:W3CDTF">2018-10-30T11:45:30Z</dcterms:modified>
</cp:coreProperties>
</file>